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700" tabRatio="871" activeTab="0"/>
  </bookViews>
  <sheets>
    <sheet name="Input Data" sheetId="1" r:id="rId1"/>
    <sheet name="Month 1" sheetId="2" r:id="rId2"/>
    <sheet name="Month 2" sheetId="3" r:id="rId3"/>
    <sheet name="Month 3" sheetId="4" r:id="rId4"/>
    <sheet name="Month 4" sheetId="5" r:id="rId5"/>
    <sheet name="Weekly Weight Loss" sheetId="6" r:id="rId6"/>
    <sheet name="Progress-Target Chart" sheetId="7" r:id="rId7"/>
    <sheet name="Synopsis" sheetId="8" r:id="rId8"/>
    <sheet name="Foods GL rating" sheetId="9" r:id="rId9"/>
  </sheets>
  <definedNames>
    <definedName name="_xlnm.Print_Area" localSheetId="0">'Input Data'!$B$1:$O$20</definedName>
    <definedName name="_xlnm.Print_Area" localSheetId="1">'Month 1'!$A$1:$N$35</definedName>
    <definedName name="_xlnm.Print_Area" localSheetId="4">'Month 4'!$A$1:$S$143</definedName>
    <definedName name="_xlnm.Print_Area" localSheetId="7">'Synopsis'!$B$2:$L$29</definedName>
    <definedName name="Z_7F3B60B7_D36A_466E_8F74_2E0AFF528337_.wvu.PrintArea" localSheetId="0" hidden="1">'Input Data'!$B$1:$O$20</definedName>
    <definedName name="Z_7F3B60B7_D36A_466E_8F74_2E0AFF528337_.wvu.PrintArea" localSheetId="1" hidden="1">'Month 1'!$A$1:$N$35</definedName>
    <definedName name="Z_7F3B60B7_D36A_466E_8F74_2E0AFF528337_.wvu.PrintArea" localSheetId="4" hidden="1">'Month 4'!$A$1:$S$143</definedName>
    <definedName name="Z_7F3B60B7_D36A_466E_8F74_2E0AFF528337_.wvu.PrintArea" localSheetId="7" hidden="1">'Synopsis'!$B$2:$L$29</definedName>
  </definedNames>
  <calcPr fullCalcOnLoad="1"/>
</workbook>
</file>

<file path=xl/sharedStrings.xml><?xml version="1.0" encoding="utf-8"?>
<sst xmlns="http://schemas.openxmlformats.org/spreadsheetml/2006/main" count="2501" uniqueCount="695">
  <si>
    <t>Day 1</t>
  </si>
  <si>
    <t>Day 2</t>
  </si>
  <si>
    <t>Day 3</t>
  </si>
  <si>
    <t>Day 4</t>
  </si>
  <si>
    <t>Day 5</t>
  </si>
  <si>
    <t>Day 6</t>
  </si>
  <si>
    <t>Day 7</t>
  </si>
  <si>
    <t>Breakfast</t>
  </si>
  <si>
    <t>Lunch</t>
  </si>
  <si>
    <t>Dinner</t>
  </si>
  <si>
    <t>Snacks</t>
  </si>
  <si>
    <t>Points used</t>
  </si>
  <si>
    <t>Points saved</t>
  </si>
  <si>
    <t>Points Allowance</t>
  </si>
  <si>
    <t>points</t>
  </si>
  <si>
    <t>Total points used in week</t>
  </si>
  <si>
    <t>Total points saved in week</t>
  </si>
  <si>
    <t xml:space="preserve"> </t>
  </si>
  <si>
    <t xml:space="preserve">Weight at </t>
  </si>
  <si>
    <t>Weight lost/gained</t>
  </si>
  <si>
    <t>Stone</t>
  </si>
  <si>
    <t>Lbs</t>
  </si>
  <si>
    <t>Week 1</t>
  </si>
  <si>
    <t>week 2</t>
  </si>
  <si>
    <t>week 3</t>
  </si>
  <si>
    <t>week 4</t>
  </si>
  <si>
    <t>Number of weeks on reduction</t>
  </si>
  <si>
    <t>Week 2</t>
  </si>
  <si>
    <t>Week 3</t>
  </si>
  <si>
    <t>Week 4</t>
  </si>
  <si>
    <t xml:space="preserve">Month </t>
  </si>
  <si>
    <t>Weekly weight losses</t>
  </si>
  <si>
    <t>Averages</t>
  </si>
  <si>
    <t>Actual</t>
  </si>
  <si>
    <t>Desired</t>
  </si>
  <si>
    <t>Date</t>
  </si>
  <si>
    <t>Loss (Lbs)</t>
  </si>
  <si>
    <t>BMI</t>
  </si>
  <si>
    <t>Cals</t>
  </si>
  <si>
    <t>Points</t>
  </si>
  <si>
    <t>Height (Ft)</t>
  </si>
  <si>
    <t>Height 
(Inches)</t>
  </si>
  <si>
    <t>Points Calculator</t>
  </si>
  <si>
    <t>Sat. Fat</t>
  </si>
  <si>
    <t>Average 4 week loss</t>
  </si>
  <si>
    <t>Are you:</t>
  </si>
  <si>
    <t>Weight</t>
  </si>
  <si>
    <t>Do you want to:</t>
  </si>
  <si>
    <t>Bonus points used</t>
  </si>
  <si>
    <t>Age</t>
  </si>
  <si>
    <t>Lose weight (L)   or Maintain your current weight (M)</t>
  </si>
  <si>
    <t>Female or Male                                                         ( F or M )</t>
  </si>
  <si>
    <t>How old are you?                                                ( Years only )</t>
  </si>
  <si>
    <t>How many stones do you weigh ?                 ( Ignore the Lbs )</t>
  </si>
  <si>
    <t>Sitting down most of the time                                           ( X )</t>
  </si>
  <si>
    <t>Occasionally sitting but mainly standing                           ( X )</t>
  </si>
  <si>
    <t>Walking most of the time                                                   ( X )</t>
  </si>
  <si>
    <t>Doing hard work most of the time                                     ( X )</t>
  </si>
  <si>
    <t>Ft</t>
  </si>
  <si>
    <t>Ins</t>
  </si>
  <si>
    <t>Enter Height</t>
  </si>
  <si>
    <r>
      <t xml:space="preserve">YOUR POINTS ALLOWANCE IS   
</t>
    </r>
    <r>
      <rPr>
        <b/>
        <sz val="9"/>
        <color indexed="10"/>
        <rFont val="Arial"/>
        <family val="2"/>
      </rPr>
      <t xml:space="preserve">(Don't forget to update your weight regularly)      </t>
    </r>
  </si>
  <si>
    <t>Height adjustment</t>
  </si>
  <si>
    <r>
      <t xml:space="preserve">In your main occupation are you: </t>
    </r>
    <r>
      <rPr>
        <b/>
        <sz val="10"/>
        <color indexed="10"/>
        <rFont val="Arial"/>
        <family val="2"/>
      </rPr>
      <t>(chose only one)</t>
    </r>
  </si>
  <si>
    <t>**</t>
  </si>
  <si>
    <t>Bonus points calculator</t>
  </si>
  <si>
    <t>Activity</t>
  </si>
  <si>
    <t>15 minutes</t>
  </si>
  <si>
    <t>Aerobics</t>
  </si>
  <si>
    <t>1½</t>
  </si>
  <si>
    <t>Badminton</t>
  </si>
  <si>
    <t>Cycling gently</t>
  </si>
  <si>
    <t>Football</t>
  </si>
  <si>
    <t>Golf</t>
  </si>
  <si>
    <t>Hillwalking</t>
  </si>
  <si>
    <t>Rowing machine</t>
  </si>
  <si>
    <t>2½</t>
  </si>
  <si>
    <t>Skipping</t>
  </si>
  <si>
    <t>Squash</t>
  </si>
  <si>
    <t>Swimming</t>
  </si>
  <si>
    <t>Tennis</t>
  </si>
  <si>
    <t xml:space="preserve">Horseriding </t>
  </si>
  <si>
    <t>Horseriding</t>
  </si>
  <si>
    <t xml:space="preserve">Jogging </t>
  </si>
  <si>
    <t xml:space="preserve">Running </t>
  </si>
  <si>
    <t>Start date of program</t>
  </si>
  <si>
    <t xml:space="preserve">Finish Date </t>
  </si>
  <si>
    <t>COMMENT</t>
  </si>
  <si>
    <t>Starting weight at beginning of program</t>
  </si>
  <si>
    <t>Your target weight</t>
  </si>
  <si>
    <t>Cals =</t>
  </si>
  <si>
    <t>Sat
fat =</t>
  </si>
  <si>
    <t>Points =</t>
  </si>
  <si>
    <t>Points carried over are entered as a negative value in any of the meal fields … like this ….</t>
  </si>
  <si>
    <t>Carried over</t>
  </si>
  <si>
    <t>Bonus Points Used</t>
  </si>
  <si>
    <t>NAME =</t>
  </si>
  <si>
    <t>Date (dd-mm) =</t>
  </si>
  <si>
    <t>Muffins &amp; Pastries</t>
  </si>
  <si>
    <t>Serving Size in Grams</t>
  </si>
  <si>
    <t>GLs per serving</t>
  </si>
  <si>
    <t>10 GLs</t>
  </si>
  <si>
    <t>5 GLs</t>
  </si>
  <si>
    <t>5 GLs in Grams</t>
  </si>
  <si>
    <t>Breads</t>
  </si>
  <si>
    <t>Muffin - apple, made without sugar  </t>
  </si>
  <si>
    <t>60 </t>
  </si>
  <si>
    <t>9 </t>
  </si>
  <si>
    <t>1 muffin </t>
  </si>
  <si>
    <t>1/2 muffin</t>
  </si>
  <si>
    <t>33g</t>
  </si>
  <si>
    <t>Rye kernel(pumpernickel)bread</t>
  </si>
  <si>
    <t>2 slices</t>
  </si>
  <si>
    <t>1 slice</t>
  </si>
  <si>
    <t>25g</t>
  </si>
  <si>
    <t>Muffin - apple, made with sugar  </t>
  </si>
  <si>
    <t>Small muffin</t>
  </si>
  <si>
    <t>Small 1/2 muffin</t>
  </si>
  <si>
    <t>23g</t>
  </si>
  <si>
    <t>Sourdough rye</t>
  </si>
  <si>
    <t>Crumpet</t>
  </si>
  <si>
    <t>1 crumpet</t>
  </si>
  <si>
    <t>1/2 crumpet</t>
  </si>
  <si>
    <t>19g</t>
  </si>
  <si>
    <t>Volkornbrot, whole grain rye bread</t>
  </si>
  <si>
    <t>21g</t>
  </si>
  <si>
    <t>Muffin - apple, oat, raisin made from packet mix</t>
  </si>
  <si>
    <t>18g</t>
  </si>
  <si>
    <t>Rice bread, high-amylose</t>
  </si>
  <si>
    <t xml:space="preserve">2 small slices </t>
  </si>
  <si>
    <t>1 small slice</t>
  </si>
  <si>
    <t>Muffin - bran</t>
  </si>
  <si>
    <t>1/4 muffin</t>
  </si>
  <si>
    <t>Rice bread, low-amylose</t>
  </si>
  <si>
    <t>2 thin slices</t>
  </si>
  <si>
    <t>1 thin slice</t>
  </si>
  <si>
    <t>Muffin - blueberry</t>
  </si>
  <si>
    <t>17g</t>
  </si>
  <si>
    <t>Whole grain rye bread</t>
  </si>
  <si>
    <t xml:space="preserve">2 thin slices </t>
  </si>
  <si>
    <t>Muffin - banana, oat and honey</t>
  </si>
  <si>
    <t>15g</t>
  </si>
  <si>
    <t>Wheat tortilla (Mexican)</t>
  </si>
  <si>
    <t>1 1/2 tortillas</t>
  </si>
  <si>
    <t>Less than 1 tortilla</t>
  </si>
  <si>
    <t>31g</t>
  </si>
  <si>
    <t>Muffin - carrot</t>
  </si>
  <si>
    <t>14g</t>
  </si>
  <si>
    <t>Chapatti, wheat flour, thin, with green gram</t>
  </si>
  <si>
    <t>1 1/2 chapattis</t>
  </si>
  <si>
    <t>1 chapatti</t>
  </si>
  <si>
    <t>Banana cake - made without sugar</t>
  </si>
  <si>
    <t>Small slice</t>
  </si>
  <si>
    <t>1/2 small slice</t>
  </si>
  <si>
    <t>White bread, high-fiber</t>
  </si>
  <si>
    <t>1 thick slice</t>
  </si>
  <si>
    <t>Croissant</t>
  </si>
  <si>
    <t>1/2 croissant</t>
  </si>
  <si>
    <t>1/4 croissant</t>
  </si>
  <si>
    <t>Whole grain (whole wheat) bread</t>
  </si>
  <si>
    <t>Doughnut</t>
  </si>
  <si>
    <t>1/2 doughnut</t>
  </si>
  <si>
    <t>1/4 doughnut</t>
  </si>
  <si>
    <t>Gluten-free bread, fiber enriched</t>
  </si>
  <si>
    <t>Half a thick slice</t>
  </si>
  <si>
    <t>Sponge cake - plain</t>
  </si>
  <si>
    <t>1/2 slice</t>
  </si>
  <si>
    <t>1/4 slice</t>
  </si>
  <si>
    <t>Gluten-free multigrain bread</t>
  </si>
  <si>
    <t xml:space="preserve">1 slice </t>
  </si>
  <si>
    <t>Half a slice</t>
  </si>
  <si>
    <t>Light rye bread</t>
  </si>
  <si>
    <t>White wheat flour bread</t>
  </si>
  <si>
    <t xml:space="preserve">Half a slice </t>
  </si>
  <si>
    <t>Cereals</t>
  </si>
  <si>
    <t xml:space="preserve">Pita bread, white </t>
  </si>
  <si>
    <t xml:space="preserve">1 pita </t>
  </si>
  <si>
    <t>Half a pita</t>
  </si>
  <si>
    <t>Oatmeal made from rolled oats</t>
  </si>
  <si>
    <t>As much as you like</t>
  </si>
  <si>
    <t>1 very large bowl</t>
  </si>
  <si>
    <t>75g</t>
  </si>
  <si>
    <t>Wheat flour flatbread</t>
  </si>
  <si>
    <t>All-Bran TM</t>
  </si>
  <si>
    <t>2 small servings</t>
  </si>
  <si>
    <t>1 small serving</t>
  </si>
  <si>
    <t>Gluten-free white bread</t>
  </si>
  <si>
    <t>Muesli, gluten-free</t>
  </si>
  <si>
    <t>Corn tortilla</t>
  </si>
  <si>
    <t>1 tortilla</t>
  </si>
  <si>
    <t>Half a tortilla</t>
  </si>
  <si>
    <t>Muesli (Alpen)</t>
  </si>
  <si>
    <t>1 serving</t>
  </si>
  <si>
    <t>1/2 serving</t>
  </si>
  <si>
    <t>Middle Eastern flatbread</t>
  </si>
  <si>
    <t>2/3 slice</t>
  </si>
  <si>
    <t>1/3 slice</t>
  </si>
  <si>
    <t>10g</t>
  </si>
  <si>
    <t>Muesli, Natural</t>
  </si>
  <si>
    <t xml:space="preserve">1 serving </t>
  </si>
  <si>
    <t>Baguette, white, plain</t>
  </si>
  <si>
    <t>1/20 baton</t>
  </si>
  <si>
    <t>1/40 baton</t>
  </si>
  <si>
    <t>Raisin Bran TM (Kellogg's)</t>
  </si>
  <si>
    <t xml:space="preserve">1 small serving </t>
  </si>
  <si>
    <t>1/3 serving</t>
  </si>
  <si>
    <t>13g</t>
  </si>
  <si>
    <t>Bagel, white, frozen</t>
  </si>
  <si>
    <t>1/2 bagel</t>
  </si>
  <si>
    <t>1/4 bagel</t>
  </si>
  <si>
    <t>Weetabix TM</t>
  </si>
  <si>
    <t>2 biscuits</t>
  </si>
  <si>
    <t>1 biscuit</t>
  </si>
  <si>
    <t>12g</t>
  </si>
  <si>
    <t xml:space="preserve">Bran Flakes TM </t>
  </si>
  <si>
    <t>Grains</t>
  </si>
  <si>
    <t>Special K TM (Kellogg's)</t>
  </si>
  <si>
    <t>11g</t>
  </si>
  <si>
    <t>Semolina</t>
  </si>
  <si>
    <t>1 very large serving</t>
  </si>
  <si>
    <t>125g</t>
  </si>
  <si>
    <t>Shredded Wheat</t>
  </si>
  <si>
    <t>Taco shells, cornmeal-based, baked (Old El Paso)</t>
  </si>
  <si>
    <t>2 shells </t>
  </si>
  <si>
    <t>1 shell</t>
  </si>
  <si>
    <t>Cheerios TM</t>
  </si>
  <si>
    <t>1 very small serving</t>
  </si>
  <si>
    <t>Quinoa</t>
  </si>
  <si>
    <t>1 1/2 cups</t>
  </si>
  <si>
    <t>2/3 cup</t>
  </si>
  <si>
    <t>94g</t>
  </si>
  <si>
    <t>Frosties TM, sugar-coated cornflakes (Kellogg's)</t>
  </si>
  <si>
    <t>Cornmeal</t>
  </si>
  <si>
    <t>83g</t>
  </si>
  <si>
    <t xml:space="preserve">Grapenuts TM </t>
  </si>
  <si>
    <t xml:space="preserve">Kamut (E) </t>
  </si>
  <si>
    <t>Golden Wheats (Kellogg's)</t>
  </si>
  <si>
    <t>9g</t>
  </si>
  <si>
    <t xml:space="preserve">Pearl barley </t>
  </si>
  <si>
    <t>68g</t>
  </si>
  <si>
    <t>Puffed Wheat</t>
  </si>
  <si>
    <t>Cracked wheat (bulgur/bourghul)</t>
  </si>
  <si>
    <t>63g</t>
  </si>
  <si>
    <t>Honey Smacks TM (Kellogg's)</t>
  </si>
  <si>
    <t>Brown basmati rice</t>
  </si>
  <si>
    <t>1/2 serving</t>
  </si>
  <si>
    <t>58g</t>
  </si>
  <si>
    <t>Cornflakes, Crunchy Nut TM (Kellogg's)</t>
  </si>
  <si>
    <t>Buckwheat</t>
  </si>
  <si>
    <t>47g</t>
  </si>
  <si>
    <t xml:space="preserve">Coco Pops TM (cocoa flavored puffed rice) </t>
  </si>
  <si>
    <t xml:space="preserve">1/2 serving </t>
  </si>
  <si>
    <t>1/4 serving</t>
  </si>
  <si>
    <t>8g</t>
  </si>
  <si>
    <t>Rice, brown</t>
  </si>
  <si>
    <t>42g</t>
  </si>
  <si>
    <t>Rice Krispies TM (Kellogg's)</t>
  </si>
  <si>
    <t>7g</t>
  </si>
  <si>
    <t>Long grain rice, white, pre-cooked, microwaved 2 min (Express Rice, Uncle Ben's)</t>
  </si>
  <si>
    <t xml:space="preserve">1/4 serving </t>
  </si>
  <si>
    <t>39g</t>
  </si>
  <si>
    <t>Cornflakes TM (Kellogg's)</t>
  </si>
  <si>
    <t>Basmati rice, white, boiled</t>
  </si>
  <si>
    <t xml:space="preserve">1/2 serving </t>
  </si>
  <si>
    <t>34g</t>
  </si>
  <si>
    <t xml:space="preserve">Couscous </t>
  </si>
  <si>
    <t>Rice, white</t>
  </si>
  <si>
    <t>Millet, porridge</t>
  </si>
  <si>
    <t>30g</t>
  </si>
  <si>
    <t>Crispbreads</t>
  </si>
  <si>
    <t>&amp; Crackers</t>
  </si>
  <si>
    <t>Oatcakes</t>
  </si>
  <si>
    <t>4 oatcakes</t>
  </si>
  <si>
    <t>2 oatcakes</t>
  </si>
  <si>
    <t>16g</t>
  </si>
  <si>
    <t>Digestives</t>
  </si>
  <si>
    <t>1/2 biscuit</t>
  </si>
  <si>
    <t>Cream Cracker</t>
  </si>
  <si>
    <t>Rye crispbread</t>
  </si>
  <si>
    <t>Water cracker</t>
  </si>
  <si>
    <t>Puffed rice cakes</t>
  </si>
  <si>
    <t>Dairy Products &amp; Alternatives</t>
  </si>
  <si>
    <t>Plain yogurt</t>
  </si>
  <si>
    <t>3 small pots</t>
  </si>
  <si>
    <t>1 1/2 small pots</t>
  </si>
  <si>
    <t>333g</t>
  </si>
  <si>
    <t>(no sugar)</t>
  </si>
  <si>
    <t>Non fat yogurt</t>
  </si>
  <si>
    <t>1 1/2 small pots</t>
  </si>
  <si>
    <t>(plain, no sugar)</t>
  </si>
  <si>
    <t>Fruit &amp; Fruit Products</t>
  </si>
  <si>
    <t>Milk, full fat</t>
  </si>
  <si>
    <t>833ml</t>
  </si>
  <si>
    <t>416ml</t>
  </si>
  <si>
    <t>Blackberries (E)</t>
  </si>
  <si>
    <t>2 large pints</t>
  </si>
  <si>
    <t>1 large pint</t>
  </si>
  <si>
    <t>600g</t>
  </si>
  <si>
    <t>Milk, skim (Canada)</t>
  </si>
  <si>
    <t>625g</t>
  </si>
  <si>
    <t>312g</t>
  </si>
  <si>
    <t>Blueberries (E)</t>
  </si>
  <si>
    <t>Soy yogurt</t>
  </si>
  <si>
    <t>2 small pots</t>
  </si>
  <si>
    <t>1 small pot</t>
  </si>
  <si>
    <t>150g</t>
  </si>
  <si>
    <t>Raspberries (E)</t>
  </si>
  <si>
    <t>(Provamel)</t>
  </si>
  <si>
    <t>Strawberries, raw, fresh</t>
  </si>
  <si>
    <t>Soy milk</t>
  </si>
  <si>
    <t>2 small cups</t>
  </si>
  <si>
    <t>1 small cup</t>
  </si>
  <si>
    <t>178ml</t>
  </si>
  <si>
    <t>Cherries, raw</t>
  </si>
  <si>
    <t>2 pints</t>
  </si>
  <si>
    <t>1 pint</t>
  </si>
  <si>
    <t>200g</t>
  </si>
  <si>
    <t>Grapefruit, raw</t>
  </si>
  <si>
    <t>1 large</t>
  </si>
  <si>
    <t>1 small</t>
  </si>
  <si>
    <t>Custard, homemade</t>
  </si>
  <si>
    <t>1/2 cup</t>
  </si>
  <si>
    <t>71ml</t>
  </si>
  <si>
    <t>Pear, raw</t>
  </si>
  <si>
    <t>2 large</t>
  </si>
  <si>
    <t>from milk</t>
  </si>
  <si>
    <t>Melon/cantaloupe, raw</t>
  </si>
  <si>
    <t>1/2 small</t>
  </si>
  <si>
    <t>Ice cream, regular</t>
  </si>
  <si>
    <t>2 scoops</t>
  </si>
  <si>
    <t>1 scoop</t>
  </si>
  <si>
    <t>31ml</t>
  </si>
  <si>
    <t>Watermelon, raw</t>
  </si>
  <si>
    <t>2 big slices</t>
  </si>
  <si>
    <t>1 big slice</t>
  </si>
  <si>
    <t>Soy milk (sweetened</t>
  </si>
  <si>
    <t>156ml</t>
  </si>
  <si>
    <t>Peaches, raw (or canned in natural juice)</t>
  </si>
  <si>
    <t>2 peaches</t>
  </si>
  <si>
    <t>1 peach</t>
  </si>
  <si>
    <t>120g</t>
  </si>
  <si>
    <t>with apple juice</t>
  </si>
  <si>
    <t>Apricots, raw</t>
  </si>
  <si>
    <t>8 apricots</t>
  </si>
  <si>
    <t>4 apricots</t>
  </si>
  <si>
    <t>concentrate)</t>
  </si>
  <si>
    <t>Oranges, raw</t>
  </si>
  <si>
    <t>Soy milk, reduced fat (1.5%), 120 mg calcium</t>
  </si>
  <si>
    <t>Plums, raw</t>
  </si>
  <si>
    <t>8 plums</t>
  </si>
  <si>
    <t>4 plums</t>
  </si>
  <si>
    <t>Soy milk (sweetened with sugar)</t>
  </si>
  <si>
    <t>1 1/2  small cups</t>
  </si>
  <si>
    <t>2/3 small cup</t>
  </si>
  <si>
    <t>138ml</t>
  </si>
  <si>
    <t>Apples, raw</t>
  </si>
  <si>
    <t>2 small</t>
  </si>
  <si>
    <t>100g</t>
  </si>
  <si>
    <t>Lowfat yogurt, fruit, sugar (Ski TM)</t>
  </si>
  <si>
    <t>2/3 small pot</t>
  </si>
  <si>
    <t>Kiwifruit, raw</t>
  </si>
  <si>
    <t>2 kiwis</t>
  </si>
  <si>
    <t>1 kiwi</t>
  </si>
  <si>
    <t>Rice Milk (E)</t>
  </si>
  <si>
    <t>Half a cup</t>
  </si>
  <si>
    <t>90g</t>
  </si>
  <si>
    <t>Pineapple, raw</t>
  </si>
  <si>
    <t>85g</t>
  </si>
  <si>
    <t>Milk, condensed,</t>
  </si>
  <si>
    <t>1 tsp</t>
  </si>
  <si>
    <t>Half tsp</t>
  </si>
  <si>
    <t>Grapes, raw</t>
  </si>
  <si>
    <t>20 grapes</t>
  </si>
  <si>
    <t>10 grapes</t>
  </si>
  <si>
    <t>sweetened (Nestle)</t>
  </si>
  <si>
    <t>Mango, raw</t>
  </si>
  <si>
    <t>1/2 mango</t>
  </si>
  <si>
    <t>Apricots, dried</t>
  </si>
  <si>
    <t>6 apricots</t>
  </si>
  <si>
    <t>3 apricots</t>
  </si>
  <si>
    <t>Jams &amp; Spreads</t>
  </si>
  <si>
    <t>Fruit cocktail, canned (Delmonte)</t>
  </si>
  <si>
    <t>1 small can</t>
  </si>
  <si>
    <t>1/2 small can</t>
  </si>
  <si>
    <t>66g</t>
  </si>
  <si>
    <t>Pumpkin seed butter (E)</t>
  </si>
  <si>
    <t>3 large pots</t>
  </si>
  <si>
    <t>1 1/2 large pots</t>
  </si>
  <si>
    <t>765g</t>
  </si>
  <si>
    <t>Papaya, raw</t>
  </si>
  <si>
    <t>1/2 small papaya</t>
  </si>
  <si>
    <t>60g</t>
  </si>
  <si>
    <t>Peanut Butter, no sugar (E)</t>
  </si>
  <si>
    <t>1 1/2 large pots</t>
  </si>
  <si>
    <t>Prunes, pitted</t>
  </si>
  <si>
    <t>6 prunes</t>
  </si>
  <si>
    <t>3 prunes</t>
  </si>
  <si>
    <t>Blueberry spread, no sugar (E)</t>
  </si>
  <si>
    <t>6 dessertspoons</t>
  </si>
  <si>
    <t>3 dessertspoons</t>
  </si>
  <si>
    <t>Apple, dried</t>
  </si>
  <si>
    <t>6 rings</t>
  </si>
  <si>
    <t>3 rings</t>
  </si>
  <si>
    <t>Apricot fruit spread, reduced sugar</t>
  </si>
  <si>
    <t>4 dessertspoons</t>
  </si>
  <si>
    <t>2 dessertspoons</t>
  </si>
  <si>
    <t>Banana, raw</t>
  </si>
  <si>
    <t>1 banana</t>
  </si>
  <si>
    <t>1/2 banana</t>
  </si>
  <si>
    <t>50g</t>
  </si>
  <si>
    <t>Orange marmalade</t>
  </si>
  <si>
    <t>Apricots, canned in light syrup</t>
  </si>
  <si>
    <t>Less than 1 small can</t>
  </si>
  <si>
    <t>1/3 small can</t>
  </si>
  <si>
    <t>Strawberry jam</t>
  </si>
  <si>
    <t>1 heaped dessertspoon</t>
  </si>
  <si>
    <t>Lychee, canned in syrup and drained</t>
  </si>
  <si>
    <t>1/2 of 200g can</t>
  </si>
  <si>
    <t>1/4 of 200g can</t>
  </si>
  <si>
    <t>37g</t>
  </si>
  <si>
    <t>Figs, dried, tenderized (Dessert Maid)</t>
  </si>
  <si>
    <t>2 figs</t>
  </si>
  <si>
    <t>1 fig</t>
  </si>
  <si>
    <t>Pasta &amp; Noodles</t>
  </si>
  <si>
    <t>Raisins</t>
  </si>
  <si>
    <t>Note: All pasta serving sizes are for cooked food. For the equivalent of dry weight, cut the amount in half. So, if you’re cooking spaghetti and the serving size is 120 grams, that means you put 60 grams in the saucepan.</t>
  </si>
  <si>
    <t>Dates, dried</t>
  </si>
  <si>
    <t>2 dates</t>
  </si>
  <si>
    <t>1 date</t>
  </si>
  <si>
    <t>Ravioli, durum wheat flour, meat filled, boiled</t>
  </si>
  <si>
    <t>1/2 package</t>
  </si>
  <si>
    <t>A small serving</t>
  </si>
  <si>
    <t>Vermicelli, white, boiled</t>
  </si>
  <si>
    <t>A large serving</t>
  </si>
  <si>
    <t>1/2  large serving</t>
  </si>
  <si>
    <t>56g</t>
  </si>
  <si>
    <t>Legumes &amp; Nuts</t>
  </si>
  <si>
    <t>Spaghetti, whole grain, boiled</t>
  </si>
  <si>
    <t>1/2  large serving</t>
  </si>
  <si>
    <t>Hummus (chickpea dip)</t>
  </si>
  <si>
    <t>4 large tubs</t>
  </si>
  <si>
    <t>4 small tubs</t>
  </si>
  <si>
    <t>Pasta, whole grain, boiled</t>
  </si>
  <si>
    <t>1/2  serving</t>
  </si>
  <si>
    <t>Soy beans</t>
  </si>
  <si>
    <t>6 cups</t>
  </si>
  <si>
    <t>3 cups</t>
  </si>
  <si>
    <t>750g</t>
  </si>
  <si>
    <t xml:space="preserve">Fettuccine, egg, boiled </t>
  </si>
  <si>
    <t>A serving</t>
  </si>
  <si>
    <t>Peas, dried, boiled</t>
  </si>
  <si>
    <t>375g</t>
  </si>
  <si>
    <t>Spirali, durum wheat, white, boiled to al dente texture</t>
  </si>
  <si>
    <t>Pinto beans, boiled in salted water</t>
  </si>
  <si>
    <t>2 cups</t>
  </si>
  <si>
    <t>1 cup</t>
  </si>
  <si>
    <t>187g</t>
  </si>
  <si>
    <t>Spaghetti, white, boiled</t>
  </si>
  <si>
    <t>Borlotti beans, boiled, canned</t>
  </si>
  <si>
    <t>1 1/2 cans</t>
  </si>
  <si>
    <t>2/3 can</t>
  </si>
  <si>
    <t>Instant noodles</t>
  </si>
  <si>
    <t>Lentils</t>
  </si>
  <si>
    <t>Spaghetti, durum wheat, boiled 10-15 min</t>
  </si>
  <si>
    <t>43g</t>
  </si>
  <si>
    <t>Butter beans</t>
  </si>
  <si>
    <t>1 1/2 cups</t>
  </si>
  <si>
    <t>Gluten-free pasta, maize starch, boiled 8 min</t>
  </si>
  <si>
    <r>
      <t>1/2</t>
    </r>
    <r>
      <rPr>
        <b/>
        <sz val="7.5"/>
        <color indexed="17"/>
        <rFont val="Verdana"/>
        <family val="2"/>
      </rPr>
      <t> </t>
    </r>
    <r>
      <rPr>
        <b/>
        <sz val="7.5"/>
        <color indexed="63"/>
        <rFont val="Verdana"/>
        <family val="2"/>
      </rPr>
      <t>small</t>
    </r>
  </si>
  <si>
    <t>41g</t>
  </si>
  <si>
    <t>Split peas, yellow, boiled 20 min</t>
  </si>
  <si>
    <t>serving</t>
  </si>
  <si>
    <t>Baked beans, canned</t>
  </si>
  <si>
    <t>1/2 can</t>
  </si>
  <si>
    <t>1/4 can</t>
  </si>
  <si>
    <t>107g</t>
  </si>
  <si>
    <t>Macaroni, plain, boiled</t>
  </si>
  <si>
    <t>A very small serving</t>
  </si>
  <si>
    <t>1/2 very small</t>
  </si>
  <si>
    <t>Kidney beans</t>
  </si>
  <si>
    <t>3/4 can</t>
  </si>
  <si>
    <t>1/3 can</t>
  </si>
  <si>
    <t>Chickpeas (Garbanzo beans, Bengal gram), boiled</t>
  </si>
  <si>
    <t>Rice noodles, dried, boiled</t>
  </si>
  <si>
    <t>Chickpeas, canned</t>
  </si>
  <si>
    <t>Chestnuts, cooked (E)</t>
  </si>
  <si>
    <t>Udon noodles, plain (buckwheat, wheat), boiled</t>
  </si>
  <si>
    <t>2/3 serving</t>
  </si>
  <si>
    <t>Navy beans</t>
  </si>
  <si>
    <t>62g</t>
  </si>
  <si>
    <t xml:space="preserve">Corn pasta, gluten-free, boiled </t>
  </si>
  <si>
    <t>28g</t>
  </si>
  <si>
    <t>Blackeyed peas, boiled</t>
  </si>
  <si>
    <t>1/2 cup</t>
  </si>
  <si>
    <t>Gnocchi, boiled</t>
  </si>
  <si>
    <t>27g</t>
  </si>
  <si>
    <t>Rice pasta, brown, boiled 16 min</t>
  </si>
  <si>
    <t>26g</t>
  </si>
  <si>
    <t>Snack Foods</t>
  </si>
  <si>
    <t>(Savory)</t>
  </si>
  <si>
    <t>Soups</t>
  </si>
  <si>
    <t>Olives, in brine (E)</t>
  </si>
  <si>
    <t>4 cups</t>
  </si>
  <si>
    <t>270g</t>
  </si>
  <si>
    <t>Tomato</t>
  </si>
  <si>
    <t>1 can</t>
  </si>
  <si>
    <t>208g</t>
  </si>
  <si>
    <t>Peanuts</t>
  </si>
  <si>
    <t>A large pack</t>
  </si>
  <si>
    <t>1 medium or 2 small packs</t>
  </si>
  <si>
    <t>250g</t>
  </si>
  <si>
    <t>Minestrone</t>
  </si>
  <si>
    <t>1/2 can</t>
  </si>
  <si>
    <t>179g</t>
  </si>
  <si>
    <t>Cashew nuts, salted</t>
  </si>
  <si>
    <t>1 1/2 small packs</t>
  </si>
  <si>
    <t>Less than 1 small pack</t>
  </si>
  <si>
    <t>Lentil</t>
  </si>
  <si>
    <t>139g</t>
  </si>
  <si>
    <t>Popcorn, salted, no sugar</t>
  </si>
  <si>
    <t>1 small pack</t>
  </si>
  <si>
    <t>1/2 small pack</t>
  </si>
  <si>
    <t>Split pea</t>
  </si>
  <si>
    <t>78g</t>
  </si>
  <si>
    <t>Potato chips, plain salted</t>
  </si>
  <si>
    <t>2/3 small pack</t>
  </si>
  <si>
    <t>Black bean</t>
  </si>
  <si>
    <t>74g</t>
  </si>
  <si>
    <t>Pretzels, oven baked, traditional wheat flavor</t>
  </si>
  <si>
    <t>8 pretzels</t>
  </si>
  <si>
    <t>4 pretzels</t>
  </si>
  <si>
    <t>Green pea</t>
  </si>
  <si>
    <t>Corn chips, plain, salted</t>
  </si>
  <si>
    <t>13 chips</t>
  </si>
  <si>
    <t>7 chips</t>
  </si>
  <si>
    <t>Sugars</t>
  </si>
  <si>
    <t>(Sweet)</t>
  </si>
  <si>
    <t>Xylitol</t>
  </si>
  <si>
    <t>6 tbsp</t>
  </si>
  <si>
    <t>3 tbsp</t>
  </si>
  <si>
    <t>Fruitus apple cereal bar (E)</t>
  </si>
  <si>
    <t>2 bars</t>
  </si>
  <si>
    <t>1 bar</t>
  </si>
  <si>
    <t>35g</t>
  </si>
  <si>
    <t>Blue Agave cactus nectar (liquid sweetener in drinks)</t>
  </si>
  <si>
    <t>100ml</t>
  </si>
  <si>
    <t>50ml</t>
  </si>
  <si>
    <t>Rebar fruit &amp; veg bar (E)</t>
  </si>
  <si>
    <t>1/2 bar</t>
  </si>
  <si>
    <t>Fructose</t>
  </si>
  <si>
    <t>5 tsp</t>
  </si>
  <si>
    <t>Muesli bar containing dried fruit</t>
  </si>
  <si>
    <t>Less than a bar</t>
  </si>
  <si>
    <t>Less than 1/2 bar</t>
  </si>
  <si>
    <t>Sucrose</t>
  </si>
  <si>
    <t>3 tsp</t>
  </si>
  <si>
    <t>1 1/2 tsp</t>
  </si>
  <si>
    <t>Chocolate, milk, plain(Mars/Cadbury/Nestle)</t>
  </si>
  <si>
    <t>Less than 1/4 bar</t>
  </si>
  <si>
    <t>Honey</t>
  </si>
  <si>
    <t>2 tsp</t>
  </si>
  <si>
    <t>6g</t>
  </si>
  <si>
    <t>Apricot fruit bar (dried apricot filling in whole grain pastry)</t>
  </si>
  <si>
    <t>1/2 bar</t>
  </si>
  <si>
    <t>Glucose</t>
  </si>
  <si>
    <t>5g</t>
  </si>
  <si>
    <t>Twix® Cookie Bar, caramel (M&amp;M/Mars, USA)</t>
  </si>
  <si>
    <t>1 stick</t>
  </si>
  <si>
    <t>1/2 stick</t>
  </si>
  <si>
    <t>Maltose (malt)</t>
  </si>
  <si>
    <t>Snickers Bar ®</t>
  </si>
  <si>
    <t>2/3 bar</t>
  </si>
  <si>
    <t>1/3 bar</t>
  </si>
  <si>
    <t>Polos - peppermint sweets</t>
  </si>
  <si>
    <t>8 pieces</t>
  </si>
  <si>
    <t>4 pieces</t>
  </si>
  <si>
    <t>Drinks</t>
  </si>
  <si>
    <t>Serving size in ml</t>
  </si>
  <si>
    <t>GL per serving</t>
  </si>
  <si>
    <t>5 GLs in ml</t>
  </si>
  <si>
    <t>Jellybeans, assorted colors</t>
  </si>
  <si>
    <t>4 jellybeans</t>
  </si>
  <si>
    <t>2 jellybeans</t>
  </si>
  <si>
    <t>Tomato juice, canned, no added sugar</t>
  </si>
  <si>
    <t>315ml</t>
  </si>
  <si>
    <t>Pop Tarts™, double chocolate</t>
  </si>
  <si>
    <t>Yakult®, fermented milk drink with lactobacillus casei</t>
  </si>
  <si>
    <t>1 1/3 65ml bottle</t>
  </si>
  <si>
    <t>2/3 65ml bottle</t>
  </si>
  <si>
    <t>30ml</t>
  </si>
  <si>
    <t>Mars Bar ®</t>
  </si>
  <si>
    <t>1/4 bar</t>
  </si>
  <si>
    <t>Smoothie drink, soy, banana</t>
  </si>
  <si>
    <t>1 1/3 250ml carton</t>
  </si>
  <si>
    <t>2/3 250ml carton</t>
  </si>
  <si>
    <t>175ml</t>
  </si>
  <si>
    <t>Smoothie drink, soy, chocolate hazelnut</t>
  </si>
  <si>
    <t>250ml carton</t>
  </si>
  <si>
    <t>1/2 250ml carton</t>
  </si>
  <si>
    <t>150ml</t>
  </si>
  <si>
    <t>Vegetables</t>
  </si>
  <si>
    <t>Carrot juice, freshly made</t>
  </si>
  <si>
    <t>1/3 cup</t>
  </si>
  <si>
    <t>125ml</t>
  </si>
  <si>
    <t>Tomato (E)</t>
  </si>
  <si>
    <t>5 medium</t>
  </si>
  <si>
    <t>2 1/2  medium</t>
  </si>
  <si>
    <t>175g</t>
  </si>
  <si>
    <t>Grapefruit juice, unsweetened</t>
  </si>
  <si>
    <t>115ml</t>
  </si>
  <si>
    <t>Broccoli (E)</t>
  </si>
  <si>
    <t>5 handfuls</t>
  </si>
  <si>
    <t>2 1/2 handfuls</t>
  </si>
  <si>
    <t>Apple juice, pure, unsweetened,</t>
  </si>
  <si>
    <t>105ml</t>
  </si>
  <si>
    <t>Kale (E)</t>
  </si>
  <si>
    <t>10 handfuls</t>
  </si>
  <si>
    <t>Orange juice</t>
  </si>
  <si>
    <t>95ml</t>
  </si>
  <si>
    <t>Avocado (E)</t>
  </si>
  <si>
    <t>10 medium</t>
  </si>
  <si>
    <t>950g</t>
  </si>
  <si>
    <t>Cordial, orange, reconstituted</t>
  </si>
  <si>
    <t>Onion (E)</t>
  </si>
  <si>
    <t>2 1/2 medium</t>
  </si>
  <si>
    <t>450g</t>
  </si>
  <si>
    <t>Smoothie, raspberry</t>
  </si>
  <si>
    <t>90 ml</t>
  </si>
  <si>
    <t>Asparagus (E)</t>
  </si>
  <si>
    <t>315g</t>
  </si>
  <si>
    <t>Pineapple juice, unsweetened</t>
  </si>
  <si>
    <t xml:space="preserve">1/2 cup </t>
  </si>
  <si>
    <t>80ml</t>
  </si>
  <si>
    <t>Green beans (E)</t>
  </si>
  <si>
    <t xml:space="preserve">Cranberry juice drink, Ocean Spray® </t>
  </si>
  <si>
    <t>Carrots</t>
  </si>
  <si>
    <t>2 carrots</t>
  </si>
  <si>
    <t>1 carrot</t>
  </si>
  <si>
    <t>133g</t>
  </si>
  <si>
    <t>Coca Cola®, soft drink</t>
  </si>
  <si>
    <t>2/5 330ml can</t>
  </si>
  <si>
    <t>1/5 330ml can</t>
  </si>
  <si>
    <t>Green peas</t>
  </si>
  <si>
    <t>5 tbsp</t>
  </si>
  <si>
    <t>2-3 tbsp</t>
  </si>
  <si>
    <t>Fanta®, orange soft drink</t>
  </si>
  <si>
    <t>Pumpkin</t>
  </si>
  <si>
    <t>3 servings</t>
  </si>
  <si>
    <t>1 1/2 servings</t>
  </si>
  <si>
    <t> Lucozade®, original</t>
  </si>
  <si>
    <t>1/4 cup</t>
  </si>
  <si>
    <t>Beet</t>
  </si>
  <si>
    <t>4 small</t>
  </si>
  <si>
    <t>80g</t>
  </si>
  <si>
    <t>Rutabaga</t>
  </si>
  <si>
    <t>1/2 rutabaga</t>
  </si>
  <si>
    <t>1/4 rutabaga</t>
  </si>
  <si>
    <t>Plantain, green</t>
  </si>
  <si>
    <t>1/2 small</t>
  </si>
  <si>
    <t>Fava Beans</t>
  </si>
  <si>
    <t>2 tbsp</t>
  </si>
  <si>
    <t>1 tbsp</t>
  </si>
  <si>
    <t>44g</t>
  </si>
  <si>
    <t>Spirits</t>
  </si>
  <si>
    <t>Gin</t>
  </si>
  <si>
    <t>Whiskey</t>
  </si>
  <si>
    <t>Voka etc.</t>
  </si>
  <si>
    <t>Sweet corn</t>
  </si>
  <si>
    <t>Parsnips</t>
  </si>
  <si>
    <t>222 Kcal/ 100 ML</t>
  </si>
  <si>
    <t>56 Kcal/pub measure</t>
  </si>
  <si>
    <t>Yam</t>
  </si>
  <si>
    <t>1/2 small serving</t>
  </si>
  <si>
    <t>Boiled potato</t>
  </si>
  <si>
    <t>53g</t>
  </si>
  <si>
    <t>Microwaved potato</t>
  </si>
  <si>
    <t>Mashed potato</t>
  </si>
  <si>
    <t>New potato, unpeeled and boiled 20 min</t>
  </si>
  <si>
    <t>4 very small</t>
  </si>
  <si>
    <t>2 very small</t>
  </si>
  <si>
    <t>Instant mashed potatoes</t>
  </si>
  <si>
    <t>1 dessertspoon</t>
  </si>
  <si>
    <t>Sweet potato</t>
  </si>
  <si>
    <t>French fries</t>
  </si>
  <si>
    <t>8-10 fries</t>
  </si>
  <si>
    <t>4-5 fries</t>
  </si>
  <si>
    <t>Baked potato, baked without fat</t>
  </si>
  <si>
    <t>1/2 medium</t>
  </si>
  <si>
    <t>1/4 medium</t>
  </si>
  <si>
    <t>29g</t>
  </si>
  <si>
    <t>Start</t>
  </si>
  <si>
    <t>Bonus points earned</t>
  </si>
  <si>
    <t>Bonus Points earned are entered as a negative value in any of the meal fields … like this ….</t>
  </si>
  <si>
    <t xml:space="preserve">Bonus </t>
  </si>
  <si>
    <t>Desired loss per week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</si>
</sst>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
  </numFmts>
  <fonts count="32">
    <font>
      <sz val="10"/>
      <name val="Arial"/>
      <family val="0"/>
    </font>
    <font>
      <sz val="8"/>
      <name val="Arial"/>
      <family val="0"/>
    </font>
    <font>
      <b/>
      <sz val="8"/>
      <name val="Arial"/>
      <family val="2"/>
    </font>
    <font>
      <b/>
      <sz val="12"/>
      <name val="Arial"/>
      <family val="2"/>
    </font>
    <font>
      <b/>
      <sz val="14"/>
      <color indexed="10"/>
      <name val="Arial"/>
      <family val="2"/>
    </font>
    <font>
      <b/>
      <sz val="10"/>
      <name val="Arial"/>
      <family val="2"/>
    </font>
    <font>
      <b/>
      <sz val="10"/>
      <color indexed="10"/>
      <name val="Arial"/>
      <family val="2"/>
    </font>
    <font>
      <sz val="12"/>
      <name val="Arial"/>
      <family val="0"/>
    </font>
    <font>
      <b/>
      <sz val="16"/>
      <color indexed="10"/>
      <name val="Arial"/>
      <family val="2"/>
    </font>
    <font>
      <b/>
      <sz val="18"/>
      <color indexed="10"/>
      <name val="Arial"/>
      <family val="2"/>
    </font>
    <font>
      <b/>
      <sz val="9"/>
      <color indexed="8"/>
      <name val="Arial"/>
      <family val="2"/>
    </font>
    <font>
      <b/>
      <sz val="9"/>
      <color indexed="10"/>
      <name val="Arial"/>
      <family val="2"/>
    </font>
    <font>
      <b/>
      <sz val="8"/>
      <color indexed="8"/>
      <name val="Arial"/>
      <family val="2"/>
    </font>
    <font>
      <b/>
      <sz val="11"/>
      <color indexed="10"/>
      <name val="Arial"/>
      <family val="2"/>
    </font>
    <font>
      <u val="single"/>
      <sz val="10"/>
      <color indexed="12"/>
      <name val="Arial"/>
      <family val="0"/>
    </font>
    <font>
      <u val="single"/>
      <sz val="10"/>
      <color indexed="36"/>
      <name val="Arial"/>
      <family val="0"/>
    </font>
    <font>
      <b/>
      <sz val="10"/>
      <color indexed="8"/>
      <name val="Arial"/>
      <family val="2"/>
    </font>
    <font>
      <sz val="9"/>
      <color indexed="8"/>
      <name val="Arial"/>
      <family val="2"/>
    </font>
    <font>
      <b/>
      <sz val="12"/>
      <color indexed="12"/>
      <name val="Arial"/>
      <family val="2"/>
    </font>
    <font>
      <b/>
      <u val="single"/>
      <sz val="16"/>
      <name val="Arial"/>
      <family val="2"/>
    </font>
    <font>
      <b/>
      <sz val="10"/>
      <color indexed="48"/>
      <name val="Arial"/>
      <family val="2"/>
    </font>
    <font>
      <b/>
      <u val="single"/>
      <sz val="8"/>
      <name val="Arial"/>
      <family val="2"/>
    </font>
    <font>
      <b/>
      <sz val="12"/>
      <color indexed="63"/>
      <name val="Arial"/>
      <family val="2"/>
    </font>
    <font>
      <b/>
      <sz val="7.5"/>
      <color indexed="63"/>
      <name val="Verdana"/>
      <family val="2"/>
    </font>
    <font>
      <b/>
      <sz val="7.5"/>
      <color indexed="17"/>
      <name val="Verdana"/>
      <family val="2"/>
    </font>
    <font>
      <b/>
      <i/>
      <sz val="7.5"/>
      <color indexed="60"/>
      <name val="Verdana"/>
      <family val="2"/>
    </font>
    <font>
      <b/>
      <sz val="7.5"/>
      <color indexed="19"/>
      <name val="Verdana"/>
      <family val="2"/>
    </font>
    <font>
      <b/>
      <sz val="7.5"/>
      <color indexed="8"/>
      <name val="Verdana"/>
      <family val="2"/>
    </font>
    <font>
      <b/>
      <sz val="9"/>
      <color indexed="63"/>
      <name val="Verdana"/>
      <family val="2"/>
    </font>
    <font>
      <b/>
      <sz val="8"/>
      <color indexed="17"/>
      <name val="Verdana"/>
      <family val="2"/>
    </font>
    <font>
      <b/>
      <sz val="8"/>
      <color indexed="63"/>
      <name val="Verdana"/>
      <family val="2"/>
    </font>
    <font>
      <b/>
      <sz val="12"/>
      <color indexed="10"/>
      <name val="Arial"/>
      <family val="2"/>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17"/>
        <bgColor indexed="64"/>
      </patternFill>
    </fill>
    <fill>
      <patternFill patternType="solid">
        <fgColor indexed="12"/>
        <bgColor indexed="64"/>
      </patternFill>
    </fill>
    <fill>
      <patternFill patternType="solid">
        <fgColor indexed="11"/>
        <bgColor indexed="64"/>
      </patternFill>
    </fill>
  </fills>
  <borders count="61">
    <border>
      <left/>
      <right/>
      <top/>
      <bottom/>
      <diagonal/>
    </border>
    <border>
      <left style="medium"/>
      <right style="medium"/>
      <top style="medium"/>
      <bottom style="mediu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ck">
        <color indexed="10"/>
      </left>
      <right style="thick">
        <color indexed="10"/>
      </right>
      <top style="thick">
        <color indexed="10"/>
      </top>
      <bottom style="thick">
        <color indexed="10"/>
      </botto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left style="thin">
        <color indexed="10"/>
      </left>
      <right style="thin">
        <color indexed="10"/>
      </right>
      <top>
        <color indexed="63"/>
      </top>
      <bottom>
        <color indexed="63"/>
      </bottom>
    </border>
    <border>
      <left style="medium"/>
      <right style="thin">
        <color indexed="10"/>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thin">
        <color indexed="10"/>
      </left>
      <right style="thin">
        <color indexed="10"/>
      </right>
      <top>
        <color indexed="63"/>
      </top>
      <bottom style="thin">
        <color indexed="10"/>
      </bottom>
    </border>
    <border>
      <left style="medium"/>
      <right style="thin"/>
      <top style="medium"/>
      <bottom style="medium"/>
    </border>
    <border>
      <left style="thin"/>
      <right style="thin"/>
      <top>
        <color indexed="63"/>
      </top>
      <bottom style="thin"/>
    </border>
    <border>
      <left style="thin"/>
      <right style="thin"/>
      <top style="thin"/>
      <bottom style="thin"/>
    </border>
    <border>
      <left style="thin">
        <color indexed="10"/>
      </left>
      <right>
        <color indexed="63"/>
      </right>
      <top>
        <color indexed="63"/>
      </top>
      <bottom style="thin">
        <color indexed="1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10"/>
      </right>
      <top style="thin">
        <color indexed="10"/>
      </top>
      <bottom style="thin">
        <color indexed="10"/>
      </bottom>
    </border>
    <border>
      <left style="thin">
        <color indexed="10"/>
      </left>
      <right style="thin">
        <color indexed="10"/>
      </right>
      <top style="thin">
        <color indexed="10"/>
      </top>
      <bottom style="thin"/>
    </border>
    <border>
      <left style="thin">
        <color indexed="10"/>
      </left>
      <right style="medium"/>
      <top>
        <color indexed="63"/>
      </top>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10"/>
      </left>
      <right style="medium">
        <color indexed="10"/>
      </right>
      <top style="medium">
        <color indexed="10"/>
      </top>
      <bottom style="medium">
        <color indexed="10"/>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ck">
        <color indexed="10"/>
      </left>
      <right>
        <color indexed="63"/>
      </right>
      <top style="thick">
        <color indexed="10"/>
      </top>
      <bottom style="thick">
        <color indexed="10"/>
      </bottom>
    </border>
    <border>
      <left style="thin"/>
      <right>
        <color indexed="63"/>
      </right>
      <top style="medium"/>
      <bottom style="medium"/>
    </border>
    <border>
      <left style="thin"/>
      <right style="thin"/>
      <top style="medium"/>
      <bottom style="thin"/>
    </border>
    <border>
      <left style="thin"/>
      <right>
        <color indexed="63"/>
      </right>
      <top style="medium"/>
      <bottom style="thin"/>
    </border>
    <border>
      <left style="medium"/>
      <right style="thin"/>
      <top>
        <color indexed="63"/>
      </top>
      <bottom style="thin"/>
    </border>
    <border>
      <left style="thin"/>
      <right>
        <color indexed="63"/>
      </right>
      <top>
        <color indexed="63"/>
      </top>
      <bottom style="thin"/>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n"/>
      <right style="thin"/>
      <top style="thin"/>
      <bottom style="medium"/>
    </border>
    <border>
      <left style="thin"/>
      <right>
        <color indexed="63"/>
      </right>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1" xfId="0" applyFont="1" applyBorder="1" applyAlignment="1">
      <alignment horizontal="center" vertical="center" wrapText="1"/>
    </xf>
    <xf numFmtId="0" fontId="2" fillId="0" borderId="1" xfId="0" applyFont="1" applyBorder="1" applyAlignment="1">
      <alignment horizontal="right"/>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xf>
    <xf numFmtId="0" fontId="5" fillId="0" borderId="0" xfId="0" applyFont="1" applyBorder="1" applyAlignment="1">
      <alignment horizontal="center" vertical="center" wrapText="1"/>
    </xf>
    <xf numFmtId="0" fontId="5" fillId="0" borderId="0" xfId="0" applyFont="1" applyAlignment="1">
      <alignment horizontal="center"/>
    </xf>
    <xf numFmtId="14" fontId="5" fillId="0" borderId="1" xfId="0" applyNumberFormat="1" applyFont="1" applyBorder="1" applyAlignment="1">
      <alignment horizontal="center" vertical="center"/>
    </xf>
    <xf numFmtId="165" fontId="0" fillId="0" borderId="0" xfId="0" applyNumberFormat="1" applyAlignment="1">
      <alignment/>
    </xf>
    <xf numFmtId="0" fontId="2" fillId="2" borderId="1" xfId="0" applyFont="1" applyFill="1" applyBorder="1" applyAlignment="1">
      <alignment/>
    </xf>
    <xf numFmtId="0" fontId="2" fillId="3" borderId="1" xfId="0" applyFont="1" applyFill="1" applyBorder="1" applyAlignment="1">
      <alignment/>
    </xf>
    <xf numFmtId="0" fontId="5" fillId="0" borderId="0" xfId="0" applyFont="1" applyFill="1" applyBorder="1" applyAlignment="1">
      <alignment horizontal="center" vertical="center" wrapText="1"/>
    </xf>
    <xf numFmtId="165" fontId="5" fillId="0" borderId="6" xfId="0" applyNumberFormat="1" applyFont="1" applyBorder="1" applyAlignment="1">
      <alignment horizontal="center" vertical="center"/>
    </xf>
    <xf numFmtId="165" fontId="5" fillId="2" borderId="1" xfId="0" applyNumberFormat="1" applyFont="1" applyFill="1" applyBorder="1" applyAlignment="1">
      <alignment horizontal="center" vertical="center"/>
    </xf>
    <xf numFmtId="165" fontId="5" fillId="2" borderId="7" xfId="0" applyNumberFormat="1" applyFont="1" applyFill="1" applyBorder="1" applyAlignment="1">
      <alignment horizontal="center" vertical="center"/>
    </xf>
    <xf numFmtId="0" fontId="2" fillId="4" borderId="1" xfId="0" applyFont="1" applyFill="1" applyBorder="1" applyAlignment="1">
      <alignment/>
    </xf>
    <xf numFmtId="165" fontId="5" fillId="4"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2" fillId="5" borderId="1" xfId="0" applyFont="1" applyFill="1" applyBorder="1" applyAlignment="1">
      <alignment/>
    </xf>
    <xf numFmtId="165" fontId="5" fillId="5" borderId="1" xfId="0" applyNumberFormat="1" applyFont="1" applyFill="1" applyBorder="1" applyAlignment="1">
      <alignment horizontal="center" vertical="center"/>
    </xf>
    <xf numFmtId="0" fontId="5" fillId="2" borderId="1" xfId="0" applyFont="1" applyFill="1" applyBorder="1" applyAlignment="1">
      <alignment horizontal="center"/>
    </xf>
    <xf numFmtId="165" fontId="5" fillId="2" borderId="1" xfId="0" applyNumberFormat="1" applyFont="1" applyFill="1" applyBorder="1" applyAlignment="1">
      <alignment horizontal="right"/>
    </xf>
    <xf numFmtId="0" fontId="5" fillId="4" borderId="1" xfId="0" applyFont="1" applyFill="1" applyBorder="1" applyAlignment="1">
      <alignment horizontal="center"/>
    </xf>
    <xf numFmtId="165" fontId="5" fillId="4" borderId="1" xfId="0" applyNumberFormat="1" applyFont="1" applyFill="1" applyBorder="1" applyAlignment="1">
      <alignment horizontal="right"/>
    </xf>
    <xf numFmtId="0" fontId="5" fillId="3" borderId="1" xfId="0" applyFont="1" applyFill="1" applyBorder="1" applyAlignment="1">
      <alignment horizontal="center"/>
    </xf>
    <xf numFmtId="165" fontId="5" fillId="3" borderId="1" xfId="0" applyNumberFormat="1" applyFont="1" applyFill="1" applyBorder="1" applyAlignment="1">
      <alignment horizontal="right"/>
    </xf>
    <xf numFmtId="0" fontId="5" fillId="5" borderId="1" xfId="0" applyFont="1" applyFill="1" applyBorder="1" applyAlignment="1">
      <alignment horizontal="center"/>
    </xf>
    <xf numFmtId="165" fontId="5" fillId="5" borderId="1" xfId="0" applyNumberFormat="1" applyFont="1" applyFill="1" applyBorder="1" applyAlignment="1">
      <alignment horizontal="right"/>
    </xf>
    <xf numFmtId="2" fontId="6" fillId="0" borderId="1" xfId="0" applyNumberFormat="1" applyFont="1" applyBorder="1" applyAlignment="1">
      <alignment vertical="center"/>
    </xf>
    <xf numFmtId="0" fontId="0" fillId="0" borderId="0" xfId="0" applyAlignment="1">
      <alignment horizontal="center"/>
    </xf>
    <xf numFmtId="0" fontId="9" fillId="6" borderId="1" xfId="0" applyFont="1" applyFill="1" applyBorder="1" applyAlignment="1">
      <alignment horizontal="center" vertical="center"/>
    </xf>
    <xf numFmtId="0" fontId="2" fillId="7" borderId="0" xfId="0" applyFont="1" applyFill="1" applyBorder="1" applyAlignment="1">
      <alignment/>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5" fillId="0" borderId="8" xfId="0" applyFont="1" applyBorder="1" applyAlignment="1">
      <alignment horizontal="center" vertical="center" wrapText="1"/>
    </xf>
    <xf numFmtId="0" fontId="5" fillId="2" borderId="9" xfId="0" applyFont="1" applyFill="1" applyBorder="1" applyAlignment="1">
      <alignment horizontal="center" vertical="center" wrapText="1"/>
    </xf>
    <xf numFmtId="165" fontId="4" fillId="0" borderId="7"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0" fillId="0" borderId="0" xfId="0" applyAlignment="1">
      <alignment vertical="center"/>
    </xf>
    <xf numFmtId="0" fontId="5" fillId="2" borderId="9"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7" xfId="0" applyFont="1" applyBorder="1" applyAlignment="1">
      <alignment horizontal="center" vertical="center"/>
    </xf>
    <xf numFmtId="0" fontId="0" fillId="7" borderId="6" xfId="0" applyFill="1" applyBorder="1" applyAlignment="1">
      <alignment horizontal="center"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center" vertical="center"/>
    </xf>
    <xf numFmtId="0" fontId="12" fillId="7" borderId="0" xfId="0" applyFont="1" applyFill="1" applyBorder="1" applyAlignment="1">
      <alignment/>
    </xf>
    <xf numFmtId="0" fontId="2" fillId="0" borderId="8" xfId="0" applyFont="1" applyBorder="1" applyAlignment="1">
      <alignment horizontal="right"/>
    </xf>
    <xf numFmtId="0" fontId="6" fillId="0" borderId="10" xfId="0" applyFont="1" applyBorder="1" applyAlignment="1">
      <alignment horizontal="center" vertical="center"/>
    </xf>
    <xf numFmtId="0" fontId="17" fillId="0" borderId="0" xfId="0" applyFont="1" applyAlignment="1">
      <alignment horizontal="center"/>
    </xf>
    <xf numFmtId="0" fontId="5" fillId="0" borderId="0" xfId="0" applyFont="1" applyBorder="1" applyAlignment="1">
      <alignment/>
    </xf>
    <xf numFmtId="0" fontId="5" fillId="0" borderId="8" xfId="0" applyFont="1" applyBorder="1" applyAlignment="1">
      <alignment horizontal="center"/>
    </xf>
    <xf numFmtId="0" fontId="5" fillId="2" borderId="9" xfId="0" applyFont="1" applyFill="1" applyBorder="1" applyAlignment="1">
      <alignment horizontal="center"/>
    </xf>
    <xf numFmtId="165" fontId="8" fillId="0" borderId="7" xfId="0" applyNumberFormat="1" applyFont="1" applyBorder="1" applyAlignment="1">
      <alignment horizontal="center" vertical="center" wrapText="1"/>
    </xf>
    <xf numFmtId="0" fontId="5" fillId="0" borderId="8" xfId="0" applyFont="1" applyFill="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vertical="center" wrapText="1"/>
    </xf>
    <xf numFmtId="1" fontId="5" fillId="0" borderId="0" xfId="0" applyNumberFormat="1" applyFont="1" applyBorder="1" applyAlignment="1">
      <alignment horizontal="center" vertical="center" wrapText="1"/>
    </xf>
    <xf numFmtId="0" fontId="5" fillId="0" borderId="0" xfId="0" applyFont="1" applyFill="1" applyBorder="1" applyAlignment="1">
      <alignment/>
    </xf>
    <xf numFmtId="0" fontId="2" fillId="0" borderId="0" xfId="0" applyFont="1" applyFill="1" applyBorder="1" applyAlignment="1">
      <alignment/>
    </xf>
    <xf numFmtId="0" fontId="16" fillId="7" borderId="1" xfId="0" applyFont="1" applyFill="1" applyBorder="1" applyAlignment="1">
      <alignment horizontal="center" vertical="center"/>
    </xf>
    <xf numFmtId="2" fontId="16" fillId="7" borderId="1" xfId="0" applyNumberFormat="1" applyFont="1" applyFill="1" applyBorder="1" applyAlignment="1">
      <alignment vertical="center"/>
    </xf>
    <xf numFmtId="0" fontId="16" fillId="0" borderId="1" xfId="0" applyFont="1" applyBorder="1" applyAlignment="1">
      <alignment horizontal="center" vertical="center" wrapText="1"/>
    </xf>
    <xf numFmtId="165" fontId="5" fillId="2" borderId="19" xfId="0" applyNumberFormat="1" applyFont="1" applyFill="1" applyBorder="1" applyAlignment="1">
      <alignment horizontal="right"/>
    </xf>
    <xf numFmtId="165" fontId="5" fillId="2" borderId="10" xfId="0" applyNumberFormat="1" applyFont="1" applyFill="1" applyBorder="1" applyAlignment="1">
      <alignment horizontal="center" vertical="center"/>
    </xf>
    <xf numFmtId="165" fontId="5" fillId="2" borderId="21" xfId="0" applyNumberFormat="1" applyFont="1" applyFill="1" applyBorder="1" applyAlignment="1">
      <alignment horizontal="right"/>
    </xf>
    <xf numFmtId="165" fontId="5" fillId="4" borderId="21" xfId="0" applyNumberFormat="1" applyFont="1" applyFill="1" applyBorder="1" applyAlignment="1">
      <alignment horizontal="right"/>
    </xf>
    <xf numFmtId="165" fontId="5" fillId="4" borderId="21" xfId="0" applyNumberFormat="1" applyFont="1" applyFill="1" applyBorder="1" applyAlignment="1">
      <alignment/>
    </xf>
    <xf numFmtId="165" fontId="5" fillId="3" borderId="21" xfId="0" applyNumberFormat="1" applyFont="1" applyFill="1" applyBorder="1" applyAlignment="1">
      <alignment/>
    </xf>
    <xf numFmtId="165" fontId="5" fillId="5" borderId="21" xfId="0" applyNumberFormat="1" applyFont="1" applyFill="1" applyBorder="1" applyAlignment="1">
      <alignment/>
    </xf>
    <xf numFmtId="165" fontId="5" fillId="5" borderId="22" xfId="0" applyNumberFormat="1" applyFont="1" applyFill="1" applyBorder="1" applyAlignment="1">
      <alignment/>
    </xf>
    <xf numFmtId="14" fontId="5" fillId="0" borderId="10" xfId="0" applyNumberFormat="1" applyFont="1" applyBorder="1" applyAlignment="1">
      <alignment horizontal="center" vertical="center"/>
    </xf>
    <xf numFmtId="0" fontId="5" fillId="0" borderId="0" xfId="0" applyFont="1" applyAlignment="1">
      <alignment horizontal="left"/>
    </xf>
    <xf numFmtId="0" fontId="0" fillId="0" borderId="23" xfId="0" applyBorder="1" applyAlignment="1">
      <alignment horizontal="center" vertical="center" wrapText="1"/>
    </xf>
    <xf numFmtId="0" fontId="0" fillId="0" borderId="0" xfId="0" applyBorder="1" applyAlignment="1">
      <alignment/>
    </xf>
    <xf numFmtId="0" fontId="0" fillId="0" borderId="2" xfId="0" applyBorder="1" applyAlignment="1">
      <alignment/>
    </xf>
    <xf numFmtId="0" fontId="0" fillId="0" borderId="21" xfId="0" applyBorder="1" applyAlignment="1">
      <alignment/>
    </xf>
    <xf numFmtId="0" fontId="5" fillId="0" borderId="2" xfId="0" applyFont="1" applyBorder="1" applyAlignment="1">
      <alignment/>
    </xf>
    <xf numFmtId="0" fontId="5" fillId="0" borderId="0" xfId="0" applyFont="1" applyBorder="1" applyAlignment="1">
      <alignment horizontal="center"/>
    </xf>
    <xf numFmtId="0" fontId="5" fillId="0" borderId="8" xfId="0" applyFont="1" applyBorder="1" applyAlignment="1">
      <alignment horizontal="center" wrapText="1"/>
    </xf>
    <xf numFmtId="0" fontId="0" fillId="0" borderId="0" xfId="0" applyBorder="1" applyAlignment="1">
      <alignment horizontal="left"/>
    </xf>
    <xf numFmtId="0" fontId="0" fillId="0" borderId="0" xfId="0" applyBorder="1" applyAlignment="1">
      <alignment horizontal="center"/>
    </xf>
    <xf numFmtId="0" fontId="5" fillId="0" borderId="9" xfId="0" applyFont="1" applyBorder="1" applyAlignment="1">
      <alignment horizontal="center" vertical="center" wrapText="1"/>
    </xf>
    <xf numFmtId="0" fontId="5" fillId="0" borderId="9" xfId="0" applyFont="1" applyBorder="1" applyAlignment="1">
      <alignment horizontal="left" vertical="center"/>
    </xf>
    <xf numFmtId="14" fontId="5" fillId="0" borderId="9" xfId="0" applyNumberFormat="1" applyFont="1" applyBorder="1" applyAlignment="1">
      <alignment horizontal="center" vertical="center"/>
    </xf>
    <xf numFmtId="14" fontId="5" fillId="0" borderId="9" xfId="0" applyNumberFormat="1" applyFont="1" applyBorder="1" applyAlignment="1">
      <alignment horizontal="center" vertical="center" wrapText="1"/>
    </xf>
    <xf numFmtId="0" fontId="6"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6" xfId="0" applyNumberFormat="1" applyFont="1" applyBorder="1" applyAlignment="1">
      <alignment vertical="center"/>
    </xf>
    <xf numFmtId="0" fontId="5" fillId="0" borderId="11" xfId="0" applyFont="1" applyBorder="1" applyAlignment="1">
      <alignment vertical="center"/>
    </xf>
    <xf numFmtId="0" fontId="20" fillId="0" borderId="8" xfId="0" applyFont="1" applyFill="1" applyBorder="1" applyAlignment="1">
      <alignment/>
    </xf>
    <xf numFmtId="0" fontId="5" fillId="0" borderId="22" xfId="0" applyFont="1" applyBorder="1" applyAlignment="1">
      <alignment horizontal="left" vertical="center"/>
    </xf>
    <xf numFmtId="14" fontId="5" fillId="0" borderId="10" xfId="0" applyNumberFormat="1" applyFont="1" applyBorder="1" applyAlignment="1">
      <alignment vertical="center"/>
    </xf>
    <xf numFmtId="0" fontId="5" fillId="0" borderId="8" xfId="0" applyFont="1" applyBorder="1" applyAlignment="1">
      <alignment/>
    </xf>
    <xf numFmtId="1" fontId="5" fillId="0" borderId="19" xfId="0" applyNumberFormat="1" applyFont="1" applyBorder="1" applyAlignment="1">
      <alignment horizontal="right"/>
    </xf>
    <xf numFmtId="0" fontId="5" fillId="3" borderId="1" xfId="0"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0" fillId="0" borderId="19" xfId="0" applyBorder="1" applyAlignment="1">
      <alignment/>
    </xf>
    <xf numFmtId="0" fontId="0" fillId="0" borderId="23" xfId="0" applyBorder="1" applyAlignment="1">
      <alignment/>
    </xf>
    <xf numFmtId="0" fontId="0" fillId="0" borderId="17" xfId="0" applyBorder="1" applyAlignment="1">
      <alignment/>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18" xfId="0" applyBorder="1" applyAlignment="1">
      <alignment/>
    </xf>
    <xf numFmtId="0" fontId="0" fillId="0" borderId="21" xfId="0"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xf>
    <xf numFmtId="0" fontId="5" fillId="0" borderId="24" xfId="0" applyFont="1" applyBorder="1" applyAlignment="1">
      <alignment horizontal="left" vertical="center" wrapText="1"/>
    </xf>
    <xf numFmtId="0" fontId="0" fillId="0" borderId="24" xfId="0" applyBorder="1" applyAlignment="1">
      <alignment horizontal="left" vertical="center" wrapText="1"/>
    </xf>
    <xf numFmtId="0" fontId="5" fillId="0" borderId="0" xfId="0" applyFont="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4" fontId="2" fillId="0" borderId="10" xfId="0" applyNumberFormat="1" applyFont="1" applyBorder="1" applyAlignment="1">
      <alignment horizontal="center"/>
    </xf>
    <xf numFmtId="14" fontId="2" fillId="0" borderId="1" xfId="0" applyNumberFormat="1" applyFont="1" applyBorder="1" applyAlignment="1">
      <alignment horizontal="center"/>
    </xf>
    <xf numFmtId="14" fontId="2" fillId="0" borderId="9" xfId="0" applyNumberFormat="1" applyFont="1" applyBorder="1" applyAlignment="1">
      <alignment horizontal="center"/>
    </xf>
    <xf numFmtId="0" fontId="21" fillId="0" borderId="25" xfId="0" applyFont="1" applyBorder="1" applyAlignment="1">
      <alignment/>
    </xf>
    <xf numFmtId="0" fontId="2" fillId="0" borderId="26" xfId="0" applyFont="1" applyBorder="1" applyAlignment="1">
      <alignment/>
    </xf>
    <xf numFmtId="0" fontId="2" fillId="0" borderId="0" xfId="0" applyFont="1" applyAlignment="1">
      <alignment/>
    </xf>
    <xf numFmtId="0" fontId="2" fillId="0" borderId="27"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0" xfId="0" applyFont="1" applyAlignment="1">
      <alignment/>
    </xf>
    <xf numFmtId="0" fontId="5" fillId="0" borderId="24" xfId="0" applyFont="1" applyBorder="1" applyAlignment="1">
      <alignment/>
    </xf>
    <xf numFmtId="0" fontId="5" fillId="0" borderId="10" xfId="0" applyFont="1" applyBorder="1" applyAlignment="1">
      <alignment/>
    </xf>
    <xf numFmtId="0" fontId="5" fillId="0" borderId="18" xfId="0" applyFont="1" applyBorder="1" applyAlignment="1">
      <alignment/>
    </xf>
    <xf numFmtId="0" fontId="2" fillId="8" borderId="0" xfId="0" applyFont="1" applyFill="1" applyAlignment="1">
      <alignment/>
    </xf>
    <xf numFmtId="0" fontId="2" fillId="8" borderId="0" xfId="0" applyFont="1" applyFill="1" applyBorder="1" applyAlignment="1">
      <alignment/>
    </xf>
    <xf numFmtId="0" fontId="2" fillId="0" borderId="0" xfId="0" applyFont="1" applyFill="1" applyAlignment="1">
      <alignment/>
    </xf>
    <xf numFmtId="0" fontId="21" fillId="0" borderId="28" xfId="0" applyFont="1" applyBorder="1" applyAlignment="1">
      <alignment/>
    </xf>
    <xf numFmtId="0" fontId="2" fillId="9" borderId="0" xfId="0" applyFont="1" applyFill="1" applyAlignment="1">
      <alignment/>
    </xf>
    <xf numFmtId="0" fontId="21" fillId="0" borderId="12" xfId="0" applyFont="1" applyBorder="1" applyAlignment="1">
      <alignment/>
    </xf>
    <xf numFmtId="0" fontId="21" fillId="0" borderId="13" xfId="0" applyFont="1" applyBorder="1" applyAlignment="1">
      <alignment/>
    </xf>
    <xf numFmtId="0" fontId="2" fillId="10" borderId="0" xfId="0" applyFont="1" applyFill="1" applyAlignment="1">
      <alignment/>
    </xf>
    <xf numFmtId="0" fontId="2" fillId="10" borderId="0" xfId="0" applyFont="1" applyFill="1" applyBorder="1" applyAlignment="1">
      <alignment/>
    </xf>
    <xf numFmtId="0" fontId="21" fillId="0" borderId="29" xfId="0" applyFont="1" applyBorder="1" applyAlignment="1">
      <alignment/>
    </xf>
    <xf numFmtId="0" fontId="2" fillId="0" borderId="29" xfId="0" applyFont="1" applyBorder="1" applyAlignment="1">
      <alignment/>
    </xf>
    <xf numFmtId="0" fontId="2" fillId="0" borderId="30" xfId="0" applyFont="1" applyBorder="1" applyAlignment="1">
      <alignment/>
    </xf>
    <xf numFmtId="0" fontId="21" fillId="0" borderId="30" xfId="0" applyFont="1" applyBorder="1" applyAlignment="1">
      <alignment/>
    </xf>
    <xf numFmtId="0" fontId="0" fillId="0" borderId="7" xfId="0" applyBorder="1" applyAlignment="1">
      <alignment/>
    </xf>
    <xf numFmtId="0" fontId="21" fillId="0" borderId="22" xfId="0" applyFont="1" applyBorder="1" applyAlignment="1">
      <alignment/>
    </xf>
    <xf numFmtId="0" fontId="2" fillId="0" borderId="31" xfId="0" applyFont="1" applyBorder="1" applyAlignment="1">
      <alignment/>
    </xf>
    <xf numFmtId="0" fontId="2" fillId="0" borderId="9" xfId="0" applyFont="1" applyBorder="1" applyAlignment="1">
      <alignment/>
    </xf>
    <xf numFmtId="0" fontId="2" fillId="0" borderId="21" xfId="0" applyFont="1" applyBorder="1" applyAlignment="1">
      <alignment horizontal="center" vertical="center" wrapText="1"/>
    </xf>
    <xf numFmtId="0" fontId="2" fillId="7" borderId="21" xfId="0" applyFont="1" applyFill="1" applyBorder="1" applyAlignment="1">
      <alignment/>
    </xf>
    <xf numFmtId="0" fontId="2" fillId="0" borderId="21" xfId="0" applyFont="1" applyBorder="1" applyAlignment="1">
      <alignment/>
    </xf>
    <xf numFmtId="0" fontId="5" fillId="0" borderId="7" xfId="0" applyFont="1" applyBorder="1" applyAlignment="1">
      <alignment horizontal="center" vertical="center"/>
    </xf>
    <xf numFmtId="0" fontId="2" fillId="8" borderId="21" xfId="0" applyFont="1" applyFill="1" applyBorder="1" applyAlignment="1">
      <alignment/>
    </xf>
    <xf numFmtId="0" fontId="2" fillId="8" borderId="2" xfId="0" applyFont="1" applyFill="1" applyBorder="1" applyAlignment="1">
      <alignment/>
    </xf>
    <xf numFmtId="0" fontId="2" fillId="8" borderId="22" xfId="0" applyFont="1" applyFill="1" applyBorder="1" applyAlignment="1">
      <alignment/>
    </xf>
    <xf numFmtId="0" fontId="2" fillId="8" borderId="24" xfId="0" applyFont="1" applyFill="1" applyBorder="1" applyAlignment="1">
      <alignment/>
    </xf>
    <xf numFmtId="0" fontId="2" fillId="8" borderId="18" xfId="0" applyFont="1" applyFill="1" applyBorder="1" applyAlignment="1">
      <alignment/>
    </xf>
    <xf numFmtId="14" fontId="0" fillId="0" borderId="0" xfId="0" applyNumberFormat="1" applyAlignment="1">
      <alignment/>
    </xf>
    <xf numFmtId="14" fontId="5" fillId="0" borderId="1" xfId="0" applyNumberFormat="1" applyFont="1" applyFill="1" applyBorder="1" applyAlignment="1">
      <alignment horizontal="center" vertical="center"/>
    </xf>
    <xf numFmtId="0" fontId="22" fillId="0" borderId="32" xfId="0" applyFont="1" applyBorder="1" applyAlignment="1">
      <alignment horizontal="left" vertical="top" wrapText="1"/>
    </xf>
    <xf numFmtId="0" fontId="23" fillId="0" borderId="32" xfId="0" applyFont="1" applyBorder="1" applyAlignment="1">
      <alignment horizontal="left" vertical="top" wrapText="1"/>
    </xf>
    <xf numFmtId="0" fontId="5" fillId="0" borderId="0" xfId="0" applyFont="1" applyAlignment="1">
      <alignment horizontal="left" vertical="top" wrapText="1"/>
    </xf>
    <xf numFmtId="0" fontId="24" fillId="0" borderId="32" xfId="0" applyFont="1" applyBorder="1" applyAlignment="1">
      <alignment horizontal="left" vertical="top" wrapText="1"/>
    </xf>
    <xf numFmtId="0" fontId="25" fillId="0" borderId="32" xfId="0" applyFont="1" applyBorder="1" applyAlignment="1">
      <alignment horizontal="left" vertical="top" wrapText="1"/>
    </xf>
    <xf numFmtId="0" fontId="22" fillId="0" borderId="33" xfId="0" applyFont="1" applyBorder="1" applyAlignment="1">
      <alignment horizontal="left" vertical="top" wrapText="1"/>
    </xf>
    <xf numFmtId="0" fontId="23" fillId="0" borderId="33" xfId="0" applyFont="1" applyBorder="1" applyAlignment="1">
      <alignment horizontal="left" vertical="top" wrapText="1"/>
    </xf>
    <xf numFmtId="0" fontId="22" fillId="0" borderId="34" xfId="0" applyFont="1" applyBorder="1" applyAlignment="1">
      <alignment horizontal="left" vertical="top" wrapText="1"/>
    </xf>
    <xf numFmtId="0" fontId="23" fillId="0" borderId="34" xfId="0" applyFont="1" applyBorder="1" applyAlignment="1">
      <alignment horizontal="left" vertical="top" wrapText="1"/>
    </xf>
    <xf numFmtId="0" fontId="26" fillId="0" borderId="32" xfId="0" applyFont="1" applyBorder="1" applyAlignment="1">
      <alignment horizontal="left" vertical="top" wrapText="1"/>
    </xf>
    <xf numFmtId="0" fontId="24" fillId="0" borderId="33" xfId="0" applyFont="1" applyBorder="1" applyAlignment="1">
      <alignment horizontal="left" vertical="top" wrapText="1"/>
    </xf>
    <xf numFmtId="0" fontId="24" fillId="0" borderId="34" xfId="0" applyFont="1" applyBorder="1" applyAlignment="1">
      <alignment horizontal="left" vertical="top" wrapText="1"/>
    </xf>
    <xf numFmtId="0" fontId="24" fillId="0" borderId="35" xfId="0" applyFont="1" applyBorder="1" applyAlignment="1">
      <alignment horizontal="left" vertical="top" wrapText="1"/>
    </xf>
    <xf numFmtId="0" fontId="25" fillId="0" borderId="33" xfId="0" applyFont="1" applyBorder="1" applyAlignment="1">
      <alignment horizontal="left" vertical="top" wrapText="1"/>
    </xf>
    <xf numFmtId="0" fontId="25" fillId="0" borderId="34" xfId="0" applyFont="1" applyBorder="1" applyAlignment="1">
      <alignment horizontal="left" vertical="top" wrapText="1"/>
    </xf>
    <xf numFmtId="0" fontId="27" fillId="0" borderId="33" xfId="0" applyFont="1" applyBorder="1" applyAlignment="1">
      <alignment horizontal="left" vertical="top" wrapText="1"/>
    </xf>
    <xf numFmtId="0" fontId="29" fillId="0" borderId="30" xfId="0" applyFont="1" applyFill="1" applyBorder="1" applyAlignment="1">
      <alignment horizontal="left" vertical="top" wrapText="1"/>
    </xf>
    <xf numFmtId="0" fontId="2" fillId="0" borderId="0" xfId="0" applyFont="1" applyAlignment="1">
      <alignment horizontal="left" vertical="top" wrapText="1"/>
    </xf>
    <xf numFmtId="0" fontId="2" fillId="0" borderId="30" xfId="0" applyFont="1" applyBorder="1" applyAlignment="1">
      <alignment horizontal="left" vertical="top" wrapText="1"/>
    </xf>
    <xf numFmtId="0" fontId="30" fillId="0" borderId="30" xfId="0" applyFont="1" applyFill="1" applyBorder="1" applyAlignment="1">
      <alignment horizontal="left" vertical="top" wrapText="1"/>
    </xf>
    <xf numFmtId="0" fontId="5" fillId="10" borderId="1" xfId="0" applyFont="1" applyFill="1" applyBorder="1" applyAlignment="1">
      <alignment horizontal="center"/>
    </xf>
    <xf numFmtId="14" fontId="5" fillId="10"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5" fontId="5" fillId="10" borderId="1" xfId="0" applyNumberFormat="1" applyFont="1" applyFill="1" applyBorder="1" applyAlignment="1">
      <alignment horizontal="center"/>
    </xf>
    <xf numFmtId="2" fontId="6" fillId="0" borderId="9" xfId="0" applyNumberFormat="1"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wrapText="1"/>
      <protection locked="0"/>
    </xf>
    <xf numFmtId="165" fontId="3" fillId="3" borderId="11" xfId="0" applyNumberFormat="1" applyFont="1" applyFill="1" applyBorder="1" applyAlignment="1" applyProtection="1">
      <alignment horizontal="center" vertical="center"/>
      <protection locked="0"/>
    </xf>
    <xf numFmtId="0" fontId="2" fillId="0" borderId="31" xfId="0" applyFont="1" applyBorder="1" applyAlignment="1" applyProtection="1">
      <alignment/>
      <protection locked="0"/>
    </xf>
    <xf numFmtId="0" fontId="5" fillId="3" borderId="1" xfId="0" applyFont="1" applyFill="1" applyBorder="1" applyAlignment="1" applyProtection="1">
      <alignment horizontal="center" vertical="center" wrapText="1"/>
      <protection locked="0"/>
    </xf>
    <xf numFmtId="0" fontId="2" fillId="0" borderId="36" xfId="0" applyFont="1" applyBorder="1" applyAlignment="1" applyProtection="1">
      <alignment/>
      <protection locked="0"/>
    </xf>
    <xf numFmtId="0" fontId="2" fillId="0" borderId="37" xfId="0" applyFont="1" applyBorder="1" applyAlignment="1" applyProtection="1">
      <alignment/>
      <protection locked="0"/>
    </xf>
    <xf numFmtId="0" fontId="2" fillId="0" borderId="16" xfId="0" applyFont="1" applyBorder="1" applyAlignment="1" applyProtection="1">
      <alignment/>
      <protection locked="0"/>
    </xf>
    <xf numFmtId="0" fontId="2" fillId="0" borderId="15" xfId="0" applyFont="1" applyBorder="1" applyAlignment="1" applyProtection="1">
      <alignment/>
      <protection locked="0"/>
    </xf>
    <xf numFmtId="0" fontId="2" fillId="0" borderId="38" xfId="0" applyFont="1" applyBorder="1" applyAlignment="1" applyProtection="1">
      <alignment/>
      <protection locked="0"/>
    </xf>
    <xf numFmtId="0" fontId="2" fillId="0" borderId="27" xfId="0" applyFont="1" applyBorder="1" applyAlignment="1" applyProtection="1">
      <alignment/>
      <protection locked="0"/>
    </xf>
    <xf numFmtId="0" fontId="2" fillId="0" borderId="39" xfId="0" applyFont="1" applyBorder="1" applyAlignment="1" applyProtection="1">
      <alignment/>
      <protection locked="0"/>
    </xf>
    <xf numFmtId="0" fontId="2" fillId="0" borderId="40" xfId="0" applyFont="1" applyBorder="1" applyAlignment="1" applyProtection="1">
      <alignment/>
      <protection locked="0"/>
    </xf>
    <xf numFmtId="0" fontId="5" fillId="0" borderId="41" xfId="0" applyFont="1" applyBorder="1" applyAlignment="1" applyProtection="1">
      <alignment vertical="center"/>
      <protection locked="0"/>
    </xf>
    <xf numFmtId="0" fontId="21" fillId="0" borderId="28" xfId="0" applyFont="1" applyBorder="1" applyAlignment="1" applyProtection="1">
      <alignment/>
      <protection locked="0"/>
    </xf>
    <xf numFmtId="0" fontId="21" fillId="0" borderId="25" xfId="0" applyFont="1" applyBorder="1" applyAlignment="1" applyProtection="1">
      <alignment/>
      <protection locked="0"/>
    </xf>
    <xf numFmtId="0" fontId="2" fillId="0" borderId="30" xfId="0" applyFont="1" applyBorder="1" applyAlignment="1" applyProtection="1">
      <alignment/>
      <protection locked="0"/>
    </xf>
    <xf numFmtId="0" fontId="2" fillId="0" borderId="42" xfId="0" applyFont="1" applyBorder="1" applyAlignment="1" applyProtection="1">
      <alignment/>
      <protection locked="0"/>
    </xf>
    <xf numFmtId="0" fontId="2" fillId="0" borderId="43" xfId="0" applyFont="1" applyBorder="1" applyAlignment="1" applyProtection="1">
      <alignment/>
      <protection locked="0"/>
    </xf>
    <xf numFmtId="0" fontId="2" fillId="0" borderId="44" xfId="0" applyFont="1" applyBorder="1" applyAlignment="1" applyProtection="1">
      <alignment/>
      <protection locked="0"/>
    </xf>
    <xf numFmtId="0" fontId="2" fillId="0" borderId="29" xfId="0" applyFont="1" applyBorder="1" applyAlignment="1" applyProtection="1">
      <alignment/>
      <protection locked="0"/>
    </xf>
    <xf numFmtId="0" fontId="2" fillId="0" borderId="0" xfId="0" applyFont="1" applyBorder="1" applyAlignment="1" applyProtection="1">
      <alignment/>
      <protection locked="0"/>
    </xf>
    <xf numFmtId="0" fontId="2" fillId="0" borderId="2" xfId="0" applyFont="1" applyBorder="1" applyAlignment="1" applyProtection="1">
      <alignment/>
      <protection locked="0"/>
    </xf>
    <xf numFmtId="0" fontId="2" fillId="0" borderId="45" xfId="0" applyFont="1" applyBorder="1" applyAlignment="1" applyProtection="1">
      <alignment/>
      <protection locked="0"/>
    </xf>
    <xf numFmtId="0" fontId="2" fillId="0" borderId="46" xfId="0" applyFont="1" applyBorder="1" applyAlignment="1" applyProtection="1">
      <alignment/>
      <protection locked="0"/>
    </xf>
    <xf numFmtId="1" fontId="5" fillId="0" borderId="41" xfId="0" applyNumberFormat="1" applyFont="1" applyBorder="1" applyAlignment="1" applyProtection="1">
      <alignment horizontal="center" vertical="center" wrapText="1"/>
      <protection locked="0"/>
    </xf>
    <xf numFmtId="165" fontId="5" fillId="0" borderId="41" xfId="0" applyNumberFormat="1" applyFont="1" applyBorder="1" applyAlignment="1" applyProtection="1">
      <alignment horizontal="center" vertical="center" wrapText="1"/>
      <protection locked="0"/>
    </xf>
    <xf numFmtId="14" fontId="5" fillId="0" borderId="41" xfId="0" applyNumberFormat="1" applyFont="1" applyBorder="1" applyAlignment="1" applyProtection="1">
      <alignment horizontal="center" vertical="center"/>
      <protection locked="0"/>
    </xf>
    <xf numFmtId="14" fontId="13" fillId="0" borderId="1" xfId="0" applyNumberFormat="1" applyFont="1" applyFill="1" applyBorder="1" applyAlignment="1" applyProtection="1">
      <alignment horizontal="center" vertical="center" wrapText="1"/>
      <protection/>
    </xf>
    <xf numFmtId="165" fontId="5" fillId="0" borderId="41" xfId="0" applyNumberFormat="1" applyFont="1" applyBorder="1" applyAlignment="1" applyProtection="1">
      <alignment vertical="center"/>
      <protection locked="0"/>
    </xf>
    <xf numFmtId="165" fontId="5" fillId="0" borderId="19" xfId="0" applyNumberFormat="1" applyFont="1" applyBorder="1" applyAlignment="1">
      <alignment horizontal="right"/>
    </xf>
    <xf numFmtId="14" fontId="3" fillId="0" borderId="47" xfId="0" applyNumberFormat="1" applyFont="1" applyBorder="1" applyAlignment="1" applyProtection="1">
      <alignment horizontal="center" vertical="center"/>
      <protection locked="0"/>
    </xf>
    <xf numFmtId="0" fontId="5" fillId="0" borderId="6"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5" fillId="6"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51" xfId="0" applyFont="1" applyBorder="1" applyAlignment="1">
      <alignment horizontal="left" vertical="center"/>
    </xf>
    <xf numFmtId="0" fontId="5" fillId="0" borderId="29" xfId="0" applyFont="1" applyBorder="1" applyAlignment="1">
      <alignment horizontal="left" vertical="center"/>
    </xf>
    <xf numFmtId="0" fontId="5" fillId="0" borderId="52" xfId="0" applyFont="1" applyBorder="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wrapText="1"/>
    </xf>
    <xf numFmtId="0" fontId="10"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left" vertical="center" wrapText="1"/>
    </xf>
    <xf numFmtId="14" fontId="3" fillId="0" borderId="53" xfId="0" applyNumberFormat="1" applyFont="1" applyBorder="1" applyAlignment="1" applyProtection="1">
      <alignment horizontal="center" vertical="center"/>
      <protection locked="0"/>
    </xf>
    <xf numFmtId="14" fontId="3" fillId="0" borderId="54" xfId="0" applyNumberFormat="1" applyFont="1" applyBorder="1" applyAlignment="1" applyProtection="1">
      <alignment horizontal="center" vertical="center"/>
      <protection locked="0"/>
    </xf>
    <xf numFmtId="0" fontId="5"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left" vertical="center"/>
    </xf>
    <xf numFmtId="0" fontId="5" fillId="0" borderId="30" xfId="0" applyFont="1" applyBorder="1" applyAlignment="1">
      <alignment horizontal="left" vertical="center"/>
    </xf>
    <xf numFmtId="0" fontId="5" fillId="0" borderId="43" xfId="0" applyFont="1" applyBorder="1" applyAlignment="1">
      <alignment horizontal="left" vertical="center"/>
    </xf>
    <xf numFmtId="0" fontId="5" fillId="0" borderId="5"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1" fillId="0" borderId="9" xfId="0" applyFont="1" applyBorder="1" applyAlignment="1">
      <alignment horizontal="center" vertical="top" wrapText="1"/>
    </xf>
    <xf numFmtId="0" fontId="31" fillId="0" borderId="6" xfId="0" applyFont="1" applyBorder="1" applyAlignment="1">
      <alignment horizontal="center" vertical="top" wrapText="1"/>
    </xf>
    <xf numFmtId="0" fontId="31" fillId="0" borderId="10" xfId="0" applyFont="1" applyBorder="1" applyAlignment="1">
      <alignment horizontal="center" vertical="top"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6" fillId="0" borderId="19" xfId="0" applyFont="1" applyBorder="1" applyAlignment="1">
      <alignment horizontal="center"/>
    </xf>
    <xf numFmtId="0" fontId="6" fillId="0" borderId="17" xfId="0" applyFont="1" applyBorder="1" applyAlignment="1">
      <alignment horizont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14" fontId="5" fillId="0" borderId="9" xfId="0" applyNumberFormat="1" applyFont="1" applyBorder="1" applyAlignment="1">
      <alignment horizontal="center" vertical="center"/>
    </xf>
    <xf numFmtId="14" fontId="5" fillId="0" borderId="6" xfId="0" applyNumberFormat="1" applyFont="1" applyBorder="1" applyAlignment="1">
      <alignment horizontal="center" vertical="center"/>
    </xf>
    <xf numFmtId="14" fontId="5" fillId="0" borderId="10" xfId="0" applyNumberFormat="1" applyFont="1" applyBorder="1" applyAlignment="1">
      <alignment horizontal="center" vertical="center"/>
    </xf>
    <xf numFmtId="0" fontId="0" fillId="10" borderId="9" xfId="0" applyFill="1" applyBorder="1" applyAlignment="1">
      <alignment horizontal="center"/>
    </xf>
    <xf numFmtId="0" fontId="0" fillId="10" borderId="6" xfId="0" applyFill="1" applyBorder="1" applyAlignment="1">
      <alignment horizontal="center"/>
    </xf>
    <xf numFmtId="0" fontId="0" fillId="10" borderId="10" xfId="0" applyFill="1" applyBorder="1" applyAlignment="1">
      <alignment horizontal="center"/>
    </xf>
    <xf numFmtId="0" fontId="23" fillId="0" borderId="33" xfId="0" applyFont="1" applyBorder="1" applyAlignment="1">
      <alignment horizontal="left" vertical="top" wrapText="1"/>
    </xf>
    <xf numFmtId="0" fontId="23" fillId="0" borderId="34" xfId="0" applyFont="1" applyBorder="1" applyAlignment="1">
      <alignment horizontal="left" vertical="top" wrapText="1"/>
    </xf>
    <xf numFmtId="0" fontId="24" fillId="0" borderId="33" xfId="0" applyFont="1" applyBorder="1" applyAlignment="1">
      <alignment horizontal="left" vertical="top" wrapText="1"/>
    </xf>
    <xf numFmtId="0" fontId="24" fillId="0" borderId="34" xfId="0" applyFont="1" applyBorder="1" applyAlignment="1">
      <alignment horizontal="left" vertical="top" wrapText="1"/>
    </xf>
    <xf numFmtId="0" fontId="24" fillId="0" borderId="35" xfId="0" applyFont="1" applyBorder="1" applyAlignment="1">
      <alignment horizontal="left" vertical="top" wrapText="1"/>
    </xf>
    <xf numFmtId="0" fontId="25" fillId="0" borderId="33" xfId="0" applyFont="1" applyBorder="1" applyAlignment="1">
      <alignment horizontal="left" vertical="top" wrapText="1"/>
    </xf>
    <xf numFmtId="0" fontId="25" fillId="0" borderId="34" xfId="0" applyFont="1" applyBorder="1" applyAlignment="1">
      <alignment horizontal="left" vertical="top" wrapText="1"/>
    </xf>
    <xf numFmtId="0" fontId="23" fillId="0" borderId="57" xfId="0" applyFont="1" applyBorder="1" applyAlignment="1">
      <alignment horizontal="left" vertical="top" wrapText="1"/>
    </xf>
    <xf numFmtId="0" fontId="23" fillId="0" borderId="58" xfId="0" applyFont="1" applyBorder="1" applyAlignment="1">
      <alignment horizontal="left" vertical="top" wrapText="1"/>
    </xf>
    <xf numFmtId="0" fontId="23" fillId="0" borderId="59" xfId="0" applyFont="1" applyBorder="1" applyAlignment="1">
      <alignment horizontal="left" vertical="top" wrapText="1"/>
    </xf>
    <xf numFmtId="0" fontId="5" fillId="0" borderId="60" xfId="0" applyFont="1" applyBorder="1" applyAlignment="1">
      <alignment horizontal="left" vertical="top" wrapText="1"/>
    </xf>
    <xf numFmtId="0" fontId="28"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color rgb="FF000000"/>
      </font>
      <border/>
    </dxf>
    <dxf>
      <font>
        <b/>
        <i val="0"/>
        <color rgb="FFFF0000"/>
      </font>
      <border/>
    </dxf>
    <dxf>
      <font>
        <b/>
        <i val="0"/>
        <color rgb="FF00FF00"/>
      </font>
      <border/>
    </dxf>
    <dxf>
      <font>
        <b/>
        <i val="0"/>
        <color rgb="FF339966"/>
      </font>
      <border/>
    </dxf>
    <dxf>
      <fill>
        <patternFill>
          <bgColor rgb="FF000000"/>
        </patternFill>
      </fill>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Weekly Weight Loss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Synopsis!$B$14:$B$29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7851575"/>
        <c:axId val="3555312"/>
      </c:barChart>
      <c:catAx>
        <c:axId val="7851575"/>
        <c:scaling>
          <c:orientation val="minMax"/>
        </c:scaling>
        <c:axPos val="b"/>
        <c:title>
          <c:tx>
            <c:rich>
              <a:bodyPr vert="horz" rot="0" anchor="ctr"/>
              <a:lstStyle/>
              <a:p>
                <a:pPr algn="ctr">
                  <a:defRPr/>
                </a:pPr>
                <a:r>
                  <a:rPr lang="en-US" cap="none" sz="1600" b="1" i="0" u="sng" baseline="0">
                    <a:latin typeface="Arial"/>
                    <a:ea typeface="Arial"/>
                    <a:cs typeface="Arial"/>
                  </a:rPr>
                  <a:t>Week Number</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555312"/>
        <c:crosses val="autoZero"/>
        <c:auto val="1"/>
        <c:lblOffset val="100"/>
        <c:noMultiLvlLbl val="0"/>
      </c:catAx>
      <c:valAx>
        <c:axId val="3555312"/>
        <c:scaling>
          <c:orientation val="minMax"/>
        </c:scaling>
        <c:axPos val="l"/>
        <c:title>
          <c:tx>
            <c:rich>
              <a:bodyPr vert="horz" rot="-5400000" anchor="ctr"/>
              <a:lstStyle/>
              <a:p>
                <a:pPr algn="ctr">
                  <a:defRPr/>
                </a:pPr>
                <a:r>
                  <a:rPr lang="en-US" cap="none" sz="1600" b="1" i="0" u="sng" baseline="0">
                    <a:latin typeface="Arial"/>
                    <a:ea typeface="Arial"/>
                    <a:cs typeface="Arial"/>
                  </a:rPr>
                  <a:t>Lbs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7851575"/>
        <c:crossesAt val="1"/>
        <c:crossBetween val="between"/>
        <c:dispUnits/>
        <c:majorUnit val="0.5"/>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Weight Loss Chart ( Red = Desired, Blue = Actual)</a:t>
            </a:r>
          </a:p>
        </c:rich>
      </c:tx>
      <c:layout/>
      <c:spPr>
        <a:noFill/>
        <a:ln>
          <a:noFill/>
        </a:ln>
      </c:spPr>
    </c:title>
    <c:plotArea>
      <c:layout>
        <c:manualLayout>
          <c:xMode val="edge"/>
          <c:yMode val="edge"/>
          <c:x val="0.0485"/>
          <c:y val="0.12"/>
          <c:w val="0.83475"/>
          <c:h val="0.801"/>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Synopsis!$D$13:$D$29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val>
            <c:numRef>
              <c:f>Synopsis!$E$13:$E$29</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marker val="1"/>
        <c:axId val="31997809"/>
        <c:axId val="19544826"/>
      </c:lineChart>
      <c:catAx>
        <c:axId val="31997809"/>
        <c:scaling>
          <c:orientation val="minMax"/>
        </c:scaling>
        <c:axPos val="b"/>
        <c:title>
          <c:tx>
            <c:rich>
              <a:bodyPr vert="horz" rot="0" anchor="ctr"/>
              <a:lstStyle/>
              <a:p>
                <a:pPr algn="ctr">
                  <a:defRPr/>
                </a:pPr>
                <a:r>
                  <a:rPr lang="en-US" cap="none" sz="1600" b="1" i="0" u="sng" baseline="0">
                    <a:latin typeface="Arial"/>
                    <a:ea typeface="Arial"/>
                    <a:cs typeface="Arial"/>
                  </a:rPr>
                  <a:t>Week Number</a:t>
                </a:r>
              </a:p>
            </c:rich>
          </c:tx>
          <c:layout/>
          <c:overlay val="0"/>
          <c:spPr>
            <a:noFill/>
            <a:ln>
              <a:noFill/>
            </a:ln>
          </c:spPr>
        </c:title>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19544826"/>
        <c:crosses val="autoZero"/>
        <c:auto val="1"/>
        <c:lblOffset val="100"/>
        <c:noMultiLvlLbl val="0"/>
      </c:catAx>
      <c:valAx>
        <c:axId val="19544826"/>
        <c:scaling>
          <c:orientation val="minMax"/>
          <c:min val="115"/>
        </c:scaling>
        <c:axPos val="l"/>
        <c:title>
          <c:tx>
            <c:rich>
              <a:bodyPr vert="horz" rot="-5400000" anchor="ctr"/>
              <a:lstStyle/>
              <a:p>
                <a:pPr algn="ctr">
                  <a:defRPr/>
                </a:pPr>
                <a:r>
                  <a:rPr lang="en-US" cap="none" sz="1600" b="1" i="0" u="sng" baseline="0">
                    <a:latin typeface="Arial"/>
                    <a:ea typeface="Arial"/>
                    <a:cs typeface="Arial"/>
                  </a:rPr>
                  <a:t>Weight (in Lbs)</a:t>
                </a:r>
              </a:p>
            </c:rich>
          </c:tx>
          <c:layout/>
          <c:overlay val="0"/>
          <c:spPr>
            <a:noFill/>
            <a:ln>
              <a:noFill/>
            </a:ln>
          </c:spPr>
        </c:title>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31997809"/>
        <c:crossesAt val="1"/>
        <c:crossBetween val="between"/>
        <c:dispUnits/>
        <c:majorUnit val="10"/>
        <c:minorUnit val="4"/>
      </c:valAx>
      <c:spPr>
        <a:solidFill>
          <a:srgbClr val="C0C0C0"/>
        </a:solidFill>
        <a:ln w="12700">
          <a:solidFill>
            <a:srgbClr val="808080"/>
          </a:solidFill>
        </a:ln>
      </c:spPr>
    </c:plotArea>
    <c:legend>
      <c:legendPos val="r"/>
      <c:layout>
        <c:manualLayout>
          <c:xMode val="edge"/>
          <c:yMode val="edge"/>
          <c:x val="0.8945"/>
          <c:y val="0.4637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Chart 1"/>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O32"/>
  <sheetViews>
    <sheetView tabSelected="1" workbookViewId="0" topLeftCell="B4">
      <selection activeCell="D3" sqref="D3:F3"/>
    </sheetView>
  </sheetViews>
  <sheetFormatPr defaultColWidth="9.140625" defaultRowHeight="12.75"/>
  <cols>
    <col min="1" max="1" width="3.8515625" style="0" customWidth="1"/>
    <col min="2" max="2" width="3.57421875" style="0" customWidth="1"/>
    <col min="4" max="5" width="7.00390625" style="0" customWidth="1"/>
    <col min="7" max="7" width="32.7109375" style="0" customWidth="1"/>
    <col min="8" max="8" width="8.421875" style="0" customWidth="1"/>
    <col min="9" max="9" width="8.140625" style="0" customWidth="1"/>
    <col min="10" max="10" width="3.140625" style="0" customWidth="1"/>
    <col min="11" max="11" width="11.421875" style="0" customWidth="1"/>
    <col min="12" max="12" width="5.140625" style="0" customWidth="1"/>
    <col min="14" max="14" width="13.140625" style="0" customWidth="1"/>
    <col min="15" max="15" width="2.28125" style="0" customWidth="1"/>
  </cols>
  <sheetData>
    <row r="1" spans="2:15" ht="12.75">
      <c r="B1" s="117"/>
      <c r="C1" s="118"/>
      <c r="D1" s="118"/>
      <c r="E1" s="118"/>
      <c r="F1" s="118"/>
      <c r="G1" s="118"/>
      <c r="H1" s="118"/>
      <c r="I1" s="118"/>
      <c r="J1" s="118"/>
      <c r="K1" s="118"/>
      <c r="L1" s="118"/>
      <c r="M1" s="118"/>
      <c r="N1" s="118"/>
      <c r="O1" s="119"/>
    </row>
    <row r="2" spans="2:15" ht="13.5" thickBot="1">
      <c r="B2" s="95"/>
      <c r="C2" s="93"/>
      <c r="D2" s="93"/>
      <c r="E2" s="93"/>
      <c r="F2" s="93"/>
      <c r="G2" s="93"/>
      <c r="H2" s="93"/>
      <c r="I2" s="93"/>
      <c r="J2" s="93"/>
      <c r="K2" s="93"/>
      <c r="L2" s="93"/>
      <c r="M2" s="93"/>
      <c r="N2" s="93"/>
      <c r="O2" s="94"/>
    </row>
    <row r="3" spans="2:15" s="64" customFormat="1" ht="19.5" customHeight="1" thickBot="1" thickTop="1">
      <c r="B3" s="125"/>
      <c r="C3" s="63" t="s">
        <v>96</v>
      </c>
      <c r="D3" s="236" t="s">
        <v>17</v>
      </c>
      <c r="E3" s="263"/>
      <c r="F3" s="264"/>
      <c r="G3" s="48" t="s">
        <v>97</v>
      </c>
      <c r="H3" s="236" t="s">
        <v>17</v>
      </c>
      <c r="I3" s="264"/>
      <c r="J3" s="120"/>
      <c r="K3" s="120"/>
      <c r="L3" s="120"/>
      <c r="M3" s="120"/>
      <c r="N3" s="120"/>
      <c r="O3" s="121"/>
    </row>
    <row r="4" spans="2:15" ht="13.5" thickBot="1">
      <c r="B4" s="95"/>
      <c r="C4" s="93"/>
      <c r="D4" s="93"/>
      <c r="E4" s="93"/>
      <c r="F4" s="93"/>
      <c r="G4" s="93"/>
      <c r="H4" s="93"/>
      <c r="I4" s="93"/>
      <c r="J4" s="93"/>
      <c r="K4" s="93"/>
      <c r="L4" s="93"/>
      <c r="M4" s="93"/>
      <c r="N4" s="93"/>
      <c r="O4" s="94"/>
    </row>
    <row r="5" spans="2:15" s="50" customFormat="1" ht="25.5" customHeight="1" thickBot="1" thickTop="1">
      <c r="B5" s="126"/>
      <c r="C5" s="256" t="s">
        <v>45</v>
      </c>
      <c r="D5" s="257"/>
      <c r="E5" s="251" t="s">
        <v>51</v>
      </c>
      <c r="F5" s="252"/>
      <c r="G5" s="252"/>
      <c r="H5" s="252"/>
      <c r="I5" s="52" t="s">
        <v>17</v>
      </c>
      <c r="J5" s="48"/>
      <c r="K5" s="61">
        <f>IF(I5="M",9,3)</f>
        <v>3</v>
      </c>
      <c r="L5" s="122"/>
      <c r="M5" s="249" t="s">
        <v>42</v>
      </c>
      <c r="N5" s="250"/>
      <c r="O5" s="123"/>
    </row>
    <row r="6" spans="2:15" s="50" customFormat="1" ht="21.75" customHeight="1" thickBot="1" thickTop="1">
      <c r="B6" s="126"/>
      <c r="C6" s="265" t="s">
        <v>49</v>
      </c>
      <c r="D6" s="270"/>
      <c r="E6" s="253" t="s">
        <v>52</v>
      </c>
      <c r="F6" s="254"/>
      <c r="G6" s="254"/>
      <c r="H6" s="255"/>
      <c r="I6" s="52" t="s">
        <v>17</v>
      </c>
      <c r="J6" s="60"/>
      <c r="K6" s="47">
        <f>IF(I6&gt;65,1,IF(I6&gt;50,2,IF(I6&gt;35,3,IF(I6&gt;20,4,IF(I6&gt;16,5,"")))))</f>
        <v>1</v>
      </c>
      <c r="L6" s="122"/>
      <c r="M6" s="43" t="s">
        <v>38</v>
      </c>
      <c r="N6" s="206">
        <v>0</v>
      </c>
      <c r="O6" s="123"/>
    </row>
    <row r="7" spans="2:15" s="6" customFormat="1" ht="24" customHeight="1" thickBot="1" thickTop="1">
      <c r="B7" s="127"/>
      <c r="C7" s="256" t="s">
        <v>46</v>
      </c>
      <c r="D7" s="261"/>
      <c r="E7" s="238" t="s">
        <v>53</v>
      </c>
      <c r="F7" s="239"/>
      <c r="G7" s="239"/>
      <c r="H7" s="240"/>
      <c r="I7" s="52" t="s">
        <v>17</v>
      </c>
      <c r="J7" s="48"/>
      <c r="K7" s="62" t="str">
        <f>I7</f>
        <v> </v>
      </c>
      <c r="L7" s="41"/>
      <c r="M7" s="51" t="s">
        <v>43</v>
      </c>
      <c r="N7" s="207">
        <v>0</v>
      </c>
      <c r="O7" s="128"/>
    </row>
    <row r="8" spans="2:15" s="50" customFormat="1" ht="15" customHeight="1" thickBot="1" thickTop="1">
      <c r="B8" s="126"/>
      <c r="C8" s="265" t="s">
        <v>63</v>
      </c>
      <c r="D8" s="266"/>
      <c r="E8" s="241" t="s">
        <v>54</v>
      </c>
      <c r="F8" s="242"/>
      <c r="G8" s="242"/>
      <c r="H8" s="243"/>
      <c r="I8" s="52"/>
      <c r="J8" s="48"/>
      <c r="K8" s="48">
        <f>IF(I8&lt;&gt;" ",0,0)</f>
        <v>0</v>
      </c>
      <c r="L8" s="122"/>
      <c r="M8" s="7" t="s">
        <v>39</v>
      </c>
      <c r="N8" s="44">
        <f>(N6*0.015)+(N7*0.25)</f>
        <v>0</v>
      </c>
      <c r="O8" s="123"/>
    </row>
    <row r="9" spans="2:15" s="50" customFormat="1" ht="17.25" thickBot="1" thickTop="1">
      <c r="B9" s="126"/>
      <c r="C9" s="267"/>
      <c r="D9" s="268"/>
      <c r="E9" s="271" t="s">
        <v>55</v>
      </c>
      <c r="F9" s="272"/>
      <c r="G9" s="272"/>
      <c r="H9" s="273"/>
      <c r="I9" s="52"/>
      <c r="J9" s="48"/>
      <c r="K9" s="48">
        <f>IF(I9="X",2,0)</f>
        <v>0</v>
      </c>
      <c r="L9" s="122"/>
      <c r="M9" s="122"/>
      <c r="N9" s="122"/>
      <c r="O9" s="123"/>
    </row>
    <row r="10" spans="2:15" s="50" customFormat="1" ht="17.25" thickBot="1" thickTop="1">
      <c r="B10" s="126"/>
      <c r="C10" s="267"/>
      <c r="D10" s="268"/>
      <c r="E10" s="271" t="s">
        <v>56</v>
      </c>
      <c r="F10" s="272"/>
      <c r="G10" s="272"/>
      <c r="H10" s="273"/>
      <c r="I10" s="52"/>
      <c r="J10" s="48"/>
      <c r="K10" s="48">
        <f>IF(I10="X",4,0)</f>
        <v>0</v>
      </c>
      <c r="L10" s="122"/>
      <c r="M10" s="122"/>
      <c r="N10" s="122"/>
      <c r="O10" s="123"/>
    </row>
    <row r="11" spans="2:15" s="50" customFormat="1" ht="17.25" thickBot="1" thickTop="1">
      <c r="B11" s="126"/>
      <c r="C11" s="259"/>
      <c r="D11" s="269"/>
      <c r="E11" s="274" t="s">
        <v>57</v>
      </c>
      <c r="F11" s="275"/>
      <c r="G11" s="275"/>
      <c r="H11" s="276"/>
      <c r="I11" s="52" t="s">
        <v>17</v>
      </c>
      <c r="J11" s="48"/>
      <c r="K11" s="48">
        <f>IF(I11="X",6,0)</f>
        <v>0</v>
      </c>
      <c r="L11" s="122"/>
      <c r="M11" s="122"/>
      <c r="N11" s="122"/>
      <c r="O11" s="123"/>
    </row>
    <row r="12" spans="2:15" s="50" customFormat="1" ht="24.75" customHeight="1" thickBot="1" thickTop="1">
      <c r="B12" s="126"/>
      <c r="C12" s="256" t="s">
        <v>47</v>
      </c>
      <c r="D12" s="257"/>
      <c r="E12" s="262" t="s">
        <v>50</v>
      </c>
      <c r="F12" s="237"/>
      <c r="G12" s="237"/>
      <c r="H12" s="237"/>
      <c r="I12" s="52"/>
      <c r="J12" s="48"/>
      <c r="K12" s="48">
        <f>IF(I12="M",6,0)</f>
        <v>0</v>
      </c>
      <c r="L12" s="122"/>
      <c r="M12" s="122"/>
      <c r="N12" s="122"/>
      <c r="O12" s="123"/>
    </row>
    <row r="13" spans="2:15" s="50" customFormat="1" ht="24.75" customHeight="1" thickBot="1">
      <c r="B13" s="126"/>
      <c r="C13" s="258" t="s">
        <v>60</v>
      </c>
      <c r="D13" s="42" t="s">
        <v>58</v>
      </c>
      <c r="E13" s="42" t="s">
        <v>59</v>
      </c>
      <c r="F13" s="256" t="s">
        <v>62</v>
      </c>
      <c r="G13" s="261"/>
      <c r="H13" s="261"/>
      <c r="I13" s="53">
        <f>K13</f>
        <v>2</v>
      </c>
      <c r="J13" s="48"/>
      <c r="K13" s="49">
        <f>IF(F14&lt;64,1,2)</f>
        <v>2</v>
      </c>
      <c r="L13" s="122"/>
      <c r="M13" s="122"/>
      <c r="N13" s="122"/>
      <c r="O13" s="123"/>
    </row>
    <row r="14" spans="2:15" s="50" customFormat="1" ht="32.25" customHeight="1" thickBot="1" thickTop="1">
      <c r="B14" s="126"/>
      <c r="C14" s="259"/>
      <c r="D14" s="204">
        <v>6</v>
      </c>
      <c r="E14" s="205">
        <v>3</v>
      </c>
      <c r="F14" s="54">
        <f>D14*12+E14</f>
        <v>75</v>
      </c>
      <c r="G14" s="260" t="s">
        <v>61</v>
      </c>
      <c r="H14" s="260"/>
      <c r="I14" s="260"/>
      <c r="J14" s="260"/>
      <c r="K14" s="38">
        <f>SUM(K4:K13)</f>
        <v>6</v>
      </c>
      <c r="L14" s="122"/>
      <c r="M14" s="122"/>
      <c r="N14" s="122"/>
      <c r="O14" s="123"/>
    </row>
    <row r="15" spans="2:15" ht="17.25" customHeight="1">
      <c r="B15" s="95"/>
      <c r="C15" s="41"/>
      <c r="D15" s="41"/>
      <c r="E15" s="45"/>
      <c r="F15" s="45"/>
      <c r="G15" s="45"/>
      <c r="H15" s="45"/>
      <c r="I15" s="45"/>
      <c r="J15" s="45"/>
      <c r="K15" s="46"/>
      <c r="L15" s="93"/>
      <c r="M15" s="93"/>
      <c r="N15" s="93"/>
      <c r="O15" s="94"/>
    </row>
    <row r="16" spans="2:15" ht="25.5" customHeight="1" thickBot="1">
      <c r="B16" s="129"/>
      <c r="C16" s="130"/>
      <c r="D16" s="130"/>
      <c r="E16" s="130"/>
      <c r="F16" s="130"/>
      <c r="G16" s="130"/>
      <c r="H16" s="130"/>
      <c r="I16" s="130"/>
      <c r="J16" s="130"/>
      <c r="K16" s="130"/>
      <c r="L16" s="131"/>
      <c r="M16" s="131"/>
      <c r="N16" s="131"/>
      <c r="O16" s="124"/>
    </row>
    <row r="17" spans="3:8" ht="13.5" thickBot="1">
      <c r="C17" s="6"/>
      <c r="D17" s="6"/>
      <c r="E17" s="100"/>
      <c r="F17" s="100"/>
      <c r="G17" s="100"/>
      <c r="H17" s="100"/>
    </row>
    <row r="18" spans="2:15" ht="18" customHeight="1" thickBot="1">
      <c r="B18" s="246" t="s">
        <v>93</v>
      </c>
      <c r="C18" s="247"/>
      <c r="D18" s="247"/>
      <c r="E18" s="247"/>
      <c r="F18" s="247"/>
      <c r="G18" s="247"/>
      <c r="H18" s="247"/>
      <c r="I18" s="247"/>
      <c r="J18" s="247"/>
      <c r="K18" s="248"/>
      <c r="L18" s="244" t="s">
        <v>94</v>
      </c>
      <c r="M18" s="245"/>
      <c r="N18" s="244">
        <v>-4</v>
      </c>
      <c r="O18" s="245"/>
    </row>
    <row r="19" spans="2:15" ht="24" customHeight="1" thickBot="1">
      <c r="B19" s="277" t="s">
        <v>692</v>
      </c>
      <c r="C19" s="278"/>
      <c r="D19" s="278"/>
      <c r="E19" s="278"/>
      <c r="F19" s="278"/>
      <c r="G19" s="278"/>
      <c r="H19" s="278"/>
      <c r="I19" s="278"/>
      <c r="J19" s="278"/>
      <c r="K19" s="279"/>
      <c r="L19" s="244" t="s">
        <v>693</v>
      </c>
      <c r="M19" s="245"/>
      <c r="N19" s="244">
        <v>-2</v>
      </c>
      <c r="O19" s="245"/>
    </row>
    <row r="20" spans="2:15" ht="22.5" customHeight="1" thickBot="1">
      <c r="B20" s="280"/>
      <c r="C20" s="281"/>
      <c r="D20" s="281"/>
      <c r="E20" s="281"/>
      <c r="F20" s="281"/>
      <c r="G20" s="281"/>
      <c r="H20" s="281"/>
      <c r="I20" s="281"/>
      <c r="J20" s="281"/>
      <c r="K20" s="281"/>
      <c r="L20" s="281"/>
      <c r="M20" s="281"/>
      <c r="N20" s="281"/>
      <c r="O20" s="282"/>
    </row>
    <row r="21" spans="3:8" ht="12.75">
      <c r="C21" s="6"/>
      <c r="D21" s="6"/>
      <c r="E21" s="99"/>
      <c r="F21" s="99"/>
      <c r="G21" s="99"/>
      <c r="H21" s="99"/>
    </row>
    <row r="22" spans="3:8" ht="12.75">
      <c r="C22" s="6"/>
      <c r="D22" s="6"/>
      <c r="E22" s="100"/>
      <c r="F22" s="100"/>
      <c r="G22" s="100"/>
      <c r="H22" s="100"/>
    </row>
    <row r="23" spans="3:8" ht="12.75">
      <c r="C23" s="6"/>
      <c r="D23" s="6"/>
      <c r="E23" s="100"/>
      <c r="F23" s="100"/>
      <c r="G23" s="100"/>
      <c r="H23" s="100"/>
    </row>
    <row r="24" spans="3:9" ht="12.75">
      <c r="C24" s="6"/>
      <c r="D24" s="6"/>
      <c r="E24" s="100"/>
      <c r="F24" s="100"/>
      <c r="G24" s="100"/>
      <c r="H24" s="100"/>
      <c r="I24" t="s">
        <v>17</v>
      </c>
    </row>
    <row r="25" spans="3:8" ht="12.75">
      <c r="C25" s="6"/>
      <c r="D25" s="6"/>
      <c r="E25" s="100"/>
      <c r="F25" s="100"/>
      <c r="G25" s="100"/>
      <c r="H25" s="100"/>
    </row>
    <row r="26" spans="3:8" ht="12.75">
      <c r="C26" s="6"/>
      <c r="D26" s="6"/>
      <c r="E26" s="100"/>
      <c r="F26" s="100"/>
      <c r="G26" s="100"/>
      <c r="H26" s="100"/>
    </row>
    <row r="27" spans="3:8" ht="12.75">
      <c r="C27" s="6"/>
      <c r="D27" s="6"/>
      <c r="E27" s="100"/>
      <c r="F27" s="100"/>
      <c r="G27" s="100"/>
      <c r="H27" s="100"/>
    </row>
    <row r="28" spans="3:8" ht="12.75">
      <c r="C28" s="37"/>
      <c r="D28" s="37"/>
      <c r="E28" s="100"/>
      <c r="F28" s="100"/>
      <c r="G28" s="100"/>
      <c r="H28" s="100"/>
    </row>
    <row r="29" spans="3:8" ht="12.75">
      <c r="C29" s="37"/>
      <c r="D29" s="37"/>
      <c r="E29" s="100"/>
      <c r="F29" s="100"/>
      <c r="G29" s="100"/>
      <c r="H29" s="100"/>
    </row>
    <row r="30" spans="3:8" ht="12.75">
      <c r="C30" s="37"/>
      <c r="D30" s="37"/>
      <c r="E30" s="100"/>
      <c r="F30" s="100"/>
      <c r="G30" s="100"/>
      <c r="H30" s="100"/>
    </row>
    <row r="31" spans="3:8" ht="12.75">
      <c r="C31" s="37"/>
      <c r="D31" s="37"/>
      <c r="E31" s="100"/>
      <c r="F31" s="100"/>
      <c r="G31" s="100"/>
      <c r="H31" s="100"/>
    </row>
    <row r="32" spans="5:8" ht="12.75">
      <c r="E32" s="100"/>
      <c r="F32" s="100"/>
      <c r="G32" s="100"/>
      <c r="H32" s="100"/>
    </row>
  </sheetData>
  <sheetProtection password="D56B" sheet="1" objects="1" scenarios="1"/>
  <mergeCells count="26">
    <mergeCell ref="B19:K19"/>
    <mergeCell ref="L19:M19"/>
    <mergeCell ref="N19:O19"/>
    <mergeCell ref="B20:O20"/>
    <mergeCell ref="D3:F3"/>
    <mergeCell ref="H3:I3"/>
    <mergeCell ref="C7:D7"/>
    <mergeCell ref="C8:D11"/>
    <mergeCell ref="C6:D6"/>
    <mergeCell ref="E10:H10"/>
    <mergeCell ref="E11:H11"/>
    <mergeCell ref="E9:H9"/>
    <mergeCell ref="F13:H13"/>
    <mergeCell ref="E12:H12"/>
    <mergeCell ref="E7:H7"/>
    <mergeCell ref="E8:H8"/>
    <mergeCell ref="L18:M18"/>
    <mergeCell ref="N18:O18"/>
    <mergeCell ref="B18:K18"/>
    <mergeCell ref="M5:N5"/>
    <mergeCell ref="E5:H5"/>
    <mergeCell ref="E6:H6"/>
    <mergeCell ref="C5:D5"/>
    <mergeCell ref="C12:D12"/>
    <mergeCell ref="C13:C14"/>
    <mergeCell ref="G14:J14"/>
  </mergeCell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S146"/>
  <sheetViews>
    <sheetView workbookViewId="0" topLeftCell="B1">
      <selection activeCell="L144" sqref="L144"/>
    </sheetView>
  </sheetViews>
  <sheetFormatPr defaultColWidth="9.140625" defaultRowHeight="12.75"/>
  <cols>
    <col min="1" max="1" width="13.140625" style="141" customWidth="1"/>
    <col min="2" max="3" width="11.421875" style="141" customWidth="1"/>
    <col min="4" max="4" width="8.8515625" style="141" customWidth="1"/>
    <col min="5" max="5" width="11.421875" style="141" customWidth="1"/>
    <col min="6" max="6" width="10.7109375" style="141" customWidth="1"/>
    <col min="7" max="7" width="12.421875" style="141" customWidth="1"/>
    <col min="8" max="8" width="7.140625" style="141" customWidth="1"/>
    <col min="9" max="9" width="13.00390625" style="141" customWidth="1"/>
    <col min="10" max="10" width="6.28125" style="141" customWidth="1"/>
    <col min="11" max="11" width="12.8515625" style="141" customWidth="1"/>
    <col min="12" max="12" width="9.28125" style="141" customWidth="1"/>
    <col min="13" max="13" width="12.57421875" style="141" customWidth="1"/>
    <col min="14" max="14" width="10.00390625" style="141" customWidth="1"/>
    <col min="15" max="16384" width="9.140625" style="141" customWidth="1"/>
  </cols>
  <sheetData>
    <row r="1" spans="1:14" s="132" customFormat="1" ht="27.75" customHeight="1" thickBot="1">
      <c r="A1" s="106" t="str">
        <f>('Input Data'!$D$3)</f>
        <v> </v>
      </c>
      <c r="B1" s="107" t="s">
        <v>13</v>
      </c>
      <c r="C1" s="105">
        <f>('Input Data'!$K$14)</f>
        <v>6</v>
      </c>
      <c r="D1" s="7" t="s">
        <v>40</v>
      </c>
      <c r="E1" s="105">
        <f>('Input Data'!$D$14)</f>
        <v>6</v>
      </c>
      <c r="F1" s="7" t="s">
        <v>41</v>
      </c>
      <c r="G1" s="105">
        <f>('Input Data'!$E$14)</f>
        <v>3</v>
      </c>
      <c r="H1" s="115" t="s">
        <v>90</v>
      </c>
      <c r="I1" s="209">
        <v>0</v>
      </c>
      <c r="J1" s="115" t="s">
        <v>91</v>
      </c>
      <c r="K1" s="209">
        <v>0</v>
      </c>
      <c r="L1" s="115" t="s">
        <v>92</v>
      </c>
      <c r="M1" s="116">
        <f>(I1*0.015)+(K1*0.25)</f>
        <v>0</v>
      </c>
      <c r="N1" s="7" t="s">
        <v>22</v>
      </c>
    </row>
    <row r="2" spans="1:19" s="135" customFormat="1" ht="12" thickBot="1">
      <c r="A2" s="133" t="s">
        <v>0</v>
      </c>
      <c r="B2" s="133"/>
      <c r="C2" s="133" t="s">
        <v>1</v>
      </c>
      <c r="D2" s="133"/>
      <c r="E2" s="133" t="s">
        <v>2</v>
      </c>
      <c r="F2" s="133"/>
      <c r="G2" s="133" t="s">
        <v>3</v>
      </c>
      <c r="H2" s="133"/>
      <c r="I2" s="133" t="s">
        <v>4</v>
      </c>
      <c r="J2" s="133"/>
      <c r="K2" s="133" t="s">
        <v>5</v>
      </c>
      <c r="L2" s="133"/>
      <c r="M2" s="133" t="s">
        <v>6</v>
      </c>
      <c r="N2" s="133"/>
      <c r="O2" s="134"/>
      <c r="P2" s="134"/>
      <c r="Q2" s="134"/>
      <c r="R2" s="134"/>
      <c r="S2" s="134"/>
    </row>
    <row r="3" spans="1:14" s="134" customFormat="1" ht="15.75" thickBot="1">
      <c r="A3" s="233" t="str">
        <f>'Input Data'!H3</f>
        <v> </v>
      </c>
      <c r="B3" s="136" t="s">
        <v>14</v>
      </c>
      <c r="C3" s="137" t="e">
        <f>A3+1</f>
        <v>#VALUE!</v>
      </c>
      <c r="D3" s="138" t="s">
        <v>14</v>
      </c>
      <c r="E3" s="137" t="e">
        <f>A3+2</f>
        <v>#VALUE!</v>
      </c>
      <c r="F3" s="137" t="s">
        <v>14</v>
      </c>
      <c r="G3" s="137" t="e">
        <f>A3+3</f>
        <v>#VALUE!</v>
      </c>
      <c r="H3" s="137" t="s">
        <v>14</v>
      </c>
      <c r="I3" s="137" t="e">
        <f>A3+4</f>
        <v>#VALUE!</v>
      </c>
      <c r="J3" s="137" t="s">
        <v>14</v>
      </c>
      <c r="K3" s="137" t="e">
        <f>A3+5</f>
        <v>#VALUE!</v>
      </c>
      <c r="L3" s="137" t="s">
        <v>14</v>
      </c>
      <c r="M3" s="137" t="e">
        <f>A3+6</f>
        <v>#VALUE!</v>
      </c>
      <c r="N3" s="137" t="s">
        <v>14</v>
      </c>
    </row>
    <row r="4" spans="1:19" ht="12" thickBot="1">
      <c r="A4" s="163" t="s">
        <v>7</v>
      </c>
      <c r="B4" s="152"/>
      <c r="C4" s="139" t="s">
        <v>7</v>
      </c>
      <c r="D4" s="139"/>
      <c r="E4" s="139" t="s">
        <v>7</v>
      </c>
      <c r="F4" s="139"/>
      <c r="G4" s="139" t="s">
        <v>7</v>
      </c>
      <c r="H4" s="139"/>
      <c r="I4" s="139" t="s">
        <v>7</v>
      </c>
      <c r="J4" s="139"/>
      <c r="K4" s="139" t="s">
        <v>7</v>
      </c>
      <c r="L4" s="139"/>
      <c r="M4" s="139" t="s">
        <v>7</v>
      </c>
      <c r="N4" s="140"/>
      <c r="O4" s="2"/>
      <c r="P4" s="2"/>
      <c r="Q4" s="2"/>
      <c r="R4" s="2"/>
      <c r="S4" s="2"/>
    </row>
    <row r="5" spans="1:14" ht="11.25">
      <c r="A5" s="208"/>
      <c r="B5" s="208"/>
      <c r="C5" s="208"/>
      <c r="D5" s="208"/>
      <c r="E5" s="208"/>
      <c r="F5" s="208"/>
      <c r="G5" s="208"/>
      <c r="H5" s="208"/>
      <c r="I5" s="208"/>
      <c r="J5" s="208"/>
      <c r="K5" s="208"/>
      <c r="L5" s="208"/>
      <c r="M5" s="208"/>
      <c r="N5" s="208"/>
    </row>
    <row r="6" spans="1:14" ht="11.25">
      <c r="A6" s="208"/>
      <c r="B6" s="208"/>
      <c r="C6" s="208"/>
      <c r="D6" s="208"/>
      <c r="E6" s="208"/>
      <c r="F6" s="208"/>
      <c r="G6" s="208"/>
      <c r="H6" s="208"/>
      <c r="I6" s="208"/>
      <c r="J6" s="208"/>
      <c r="K6" s="208"/>
      <c r="L6" s="208"/>
      <c r="M6" s="208"/>
      <c r="N6" s="208"/>
    </row>
    <row r="7" spans="1:14" ht="11.25">
      <c r="A7" s="208"/>
      <c r="B7" s="208"/>
      <c r="C7" s="208"/>
      <c r="D7" s="208"/>
      <c r="E7" s="208"/>
      <c r="F7" s="208"/>
      <c r="G7" s="208"/>
      <c r="H7" s="208"/>
      <c r="I7" s="208"/>
      <c r="J7" s="208"/>
      <c r="K7" s="208"/>
      <c r="L7" s="208"/>
      <c r="M7" s="208"/>
      <c r="N7" s="208"/>
    </row>
    <row r="8" spans="1:14" ht="11.25">
      <c r="A8" s="208"/>
      <c r="B8" s="208"/>
      <c r="C8" s="208"/>
      <c r="D8" s="208"/>
      <c r="E8" s="208"/>
      <c r="F8" s="208"/>
      <c r="G8" s="208"/>
      <c r="H8" s="208"/>
      <c r="I8" s="208"/>
      <c r="J8" s="208"/>
      <c r="K8" s="208"/>
      <c r="L8" s="208"/>
      <c r="M8" s="208"/>
      <c r="N8" s="208"/>
    </row>
    <row r="9" spans="1:14" ht="11.25">
      <c r="A9" s="208"/>
      <c r="B9" s="208"/>
      <c r="C9" s="208"/>
      <c r="D9" s="208"/>
      <c r="E9" s="208"/>
      <c r="F9" s="208"/>
      <c r="G9" s="208"/>
      <c r="H9" s="208"/>
      <c r="I9" s="208"/>
      <c r="J9" s="208"/>
      <c r="K9" s="208"/>
      <c r="L9" s="208"/>
      <c r="M9" s="208"/>
      <c r="N9" s="208"/>
    </row>
    <row r="10" spans="1:14" ht="11.25">
      <c r="A10" s="164" t="s">
        <v>8</v>
      </c>
      <c r="B10" s="164"/>
      <c r="C10" s="164" t="s">
        <v>8</v>
      </c>
      <c r="D10" s="164"/>
      <c r="E10" s="164" t="s">
        <v>8</v>
      </c>
      <c r="F10" s="164"/>
      <c r="G10" s="164" t="s">
        <v>8</v>
      </c>
      <c r="H10" s="164"/>
      <c r="I10" s="164" t="s">
        <v>8</v>
      </c>
      <c r="J10" s="164"/>
      <c r="K10" s="164" t="s">
        <v>8</v>
      </c>
      <c r="L10" s="164"/>
      <c r="M10" s="164" t="s">
        <v>8</v>
      </c>
      <c r="N10" s="164"/>
    </row>
    <row r="11" spans="1:14" ht="11.25">
      <c r="A11" s="208"/>
      <c r="B11" s="208"/>
      <c r="C11" s="208"/>
      <c r="D11" s="208"/>
      <c r="E11" s="208"/>
      <c r="F11" s="208"/>
      <c r="G11" s="208"/>
      <c r="H11" s="208"/>
      <c r="I11" s="208"/>
      <c r="J11" s="208"/>
      <c r="K11" s="208"/>
      <c r="L11" s="208"/>
      <c r="M11" s="208"/>
      <c r="N11" s="208"/>
    </row>
    <row r="12" spans="1:14" ht="11.25">
      <c r="A12" s="208"/>
      <c r="B12" s="208"/>
      <c r="C12" s="208"/>
      <c r="D12" s="208"/>
      <c r="E12" s="208"/>
      <c r="F12" s="208"/>
      <c r="G12" s="208"/>
      <c r="H12" s="208"/>
      <c r="I12" s="208"/>
      <c r="J12" s="208"/>
      <c r="K12" s="208"/>
      <c r="L12" s="208"/>
      <c r="M12" s="208"/>
      <c r="N12" s="208"/>
    </row>
    <row r="13" spans="1:14" ht="11.25">
      <c r="A13" s="208"/>
      <c r="B13" s="208"/>
      <c r="C13" s="208"/>
      <c r="D13" s="208"/>
      <c r="E13" s="208"/>
      <c r="F13" s="208"/>
      <c r="G13" s="208"/>
      <c r="H13" s="208"/>
      <c r="I13" s="208"/>
      <c r="J13" s="210"/>
      <c r="K13" s="208"/>
      <c r="L13" s="208"/>
      <c r="M13" s="208"/>
      <c r="N13" s="208"/>
    </row>
    <row r="14" spans="1:14" ht="11.25">
      <c r="A14" s="208"/>
      <c r="B14" s="208"/>
      <c r="C14" s="208"/>
      <c r="D14" s="208"/>
      <c r="E14" s="208"/>
      <c r="F14" s="208"/>
      <c r="G14" s="208"/>
      <c r="H14" s="208"/>
      <c r="I14" s="208"/>
      <c r="J14" s="208"/>
      <c r="K14" s="208"/>
      <c r="L14" s="208"/>
      <c r="M14" s="208"/>
      <c r="N14" s="208"/>
    </row>
    <row r="15" spans="1:14" ht="11.25">
      <c r="A15" s="208"/>
      <c r="B15" s="208" t="s">
        <v>17</v>
      </c>
      <c r="C15" s="208"/>
      <c r="D15" s="208"/>
      <c r="E15" s="208"/>
      <c r="F15" s="208"/>
      <c r="G15" s="208"/>
      <c r="H15" s="211"/>
      <c r="I15" s="208" t="s">
        <v>17</v>
      </c>
      <c r="J15" s="208" t="s">
        <v>17</v>
      </c>
      <c r="K15" s="208"/>
      <c r="L15" s="208"/>
      <c r="M15" s="208"/>
      <c r="N15" s="208"/>
    </row>
    <row r="16" spans="1:14" ht="11.25">
      <c r="A16" s="164" t="s">
        <v>9</v>
      </c>
      <c r="B16" s="164"/>
      <c r="C16" s="164" t="s">
        <v>9</v>
      </c>
      <c r="D16" s="164"/>
      <c r="E16" s="164" t="s">
        <v>9</v>
      </c>
      <c r="F16" s="164"/>
      <c r="G16" s="164" t="s">
        <v>9</v>
      </c>
      <c r="H16" s="164"/>
      <c r="I16" s="164" t="s">
        <v>9</v>
      </c>
      <c r="J16" s="164"/>
      <c r="K16" s="164" t="s">
        <v>9</v>
      </c>
      <c r="L16" s="164"/>
      <c r="M16" s="164" t="s">
        <v>9</v>
      </c>
      <c r="N16" s="164"/>
    </row>
    <row r="17" spans="1:14" ht="11.25">
      <c r="A17" s="208"/>
      <c r="B17" s="208"/>
      <c r="C17" s="208"/>
      <c r="D17" s="208"/>
      <c r="E17" s="208"/>
      <c r="F17" s="208"/>
      <c r="G17" s="208"/>
      <c r="H17" s="208"/>
      <c r="I17" s="208"/>
      <c r="J17" s="208"/>
      <c r="K17" s="208"/>
      <c r="L17" s="208"/>
      <c r="M17" s="208"/>
      <c r="N17" s="208"/>
    </row>
    <row r="18" spans="1:14" ht="11.25">
      <c r="A18" s="208"/>
      <c r="B18" s="208"/>
      <c r="C18" s="208"/>
      <c r="D18" s="208"/>
      <c r="E18" s="208"/>
      <c r="F18" s="208"/>
      <c r="G18" s="208"/>
      <c r="H18" s="208"/>
      <c r="I18" s="208"/>
      <c r="J18" s="208"/>
      <c r="K18" s="208"/>
      <c r="L18" s="208"/>
      <c r="M18" s="208"/>
      <c r="N18" s="208"/>
    </row>
    <row r="19" spans="1:14" ht="11.25">
      <c r="A19" s="208"/>
      <c r="B19" s="208"/>
      <c r="C19" s="208"/>
      <c r="D19" s="208"/>
      <c r="E19" s="208"/>
      <c r="F19" s="208"/>
      <c r="G19" s="208"/>
      <c r="H19" s="208"/>
      <c r="I19" s="208"/>
      <c r="J19" s="208"/>
      <c r="K19" s="208"/>
      <c r="L19" s="208"/>
      <c r="M19" s="208"/>
      <c r="N19" s="208"/>
    </row>
    <row r="20" spans="1:14" ht="11.25">
      <c r="A20" s="208"/>
      <c r="B20" s="208"/>
      <c r="C20" s="208"/>
      <c r="D20" s="208"/>
      <c r="E20" s="208"/>
      <c r="F20" s="208"/>
      <c r="G20" s="208"/>
      <c r="H20" s="208"/>
      <c r="I20" s="208"/>
      <c r="J20" s="208"/>
      <c r="K20" s="208"/>
      <c r="L20" s="208"/>
      <c r="M20" s="208"/>
      <c r="N20" s="208"/>
    </row>
    <row r="21" spans="1:14" ht="11.25">
      <c r="A21" s="208"/>
      <c r="B21" s="208"/>
      <c r="C21" s="208"/>
      <c r="D21" s="208"/>
      <c r="E21" s="208" t="s">
        <v>17</v>
      </c>
      <c r="F21" s="208"/>
      <c r="G21" s="208"/>
      <c r="H21" s="208"/>
      <c r="I21" s="208"/>
      <c r="J21" s="208"/>
      <c r="K21" s="208"/>
      <c r="L21" s="208"/>
      <c r="M21" s="208"/>
      <c r="N21" s="208"/>
    </row>
    <row r="22" spans="1:14" ht="11.25">
      <c r="A22" s="164" t="s">
        <v>10</v>
      </c>
      <c r="B22" s="164"/>
      <c r="C22" s="164" t="s">
        <v>10</v>
      </c>
      <c r="D22" s="164"/>
      <c r="E22" s="164" t="s">
        <v>10</v>
      </c>
      <c r="F22" s="164"/>
      <c r="G22" s="164" t="s">
        <v>10</v>
      </c>
      <c r="H22" s="164"/>
      <c r="I22" s="164" t="s">
        <v>10</v>
      </c>
      <c r="J22" s="164"/>
      <c r="K22" s="164" t="s">
        <v>10</v>
      </c>
      <c r="L22" s="164"/>
      <c r="M22" s="164" t="s">
        <v>10</v>
      </c>
      <c r="N22" s="164"/>
    </row>
    <row r="23" spans="1:14" ht="11.25">
      <c r="A23" s="208"/>
      <c r="B23" s="208"/>
      <c r="C23" s="208"/>
      <c r="D23" s="208"/>
      <c r="E23" s="208"/>
      <c r="F23" s="208"/>
      <c r="G23" s="208"/>
      <c r="H23" s="208"/>
      <c r="I23" s="208"/>
      <c r="J23" s="208"/>
      <c r="K23" s="208"/>
      <c r="L23" s="208"/>
      <c r="M23" s="208"/>
      <c r="N23" s="208"/>
    </row>
    <row r="24" spans="1:14" ht="11.25">
      <c r="A24" s="208"/>
      <c r="B24" s="208"/>
      <c r="C24" s="208"/>
      <c r="D24" s="208"/>
      <c r="E24" s="208"/>
      <c r="F24" s="208"/>
      <c r="G24" s="208"/>
      <c r="H24" s="208"/>
      <c r="I24" s="208" t="s">
        <v>17</v>
      </c>
      <c r="J24" s="208"/>
      <c r="K24" s="208"/>
      <c r="L24" s="208"/>
      <c r="M24" s="208"/>
      <c r="N24" s="208"/>
    </row>
    <row r="25" spans="1:14" ht="11.25">
      <c r="A25" s="208"/>
      <c r="B25" s="208"/>
      <c r="C25" s="208"/>
      <c r="D25" s="208"/>
      <c r="E25" s="208"/>
      <c r="F25" s="208"/>
      <c r="G25" s="208"/>
      <c r="H25" s="208"/>
      <c r="I25" s="208"/>
      <c r="J25" s="208"/>
      <c r="K25" s="208"/>
      <c r="L25" s="208"/>
      <c r="M25" s="208"/>
      <c r="N25" s="208"/>
    </row>
    <row r="26" spans="1:14" ht="11.25">
      <c r="A26" s="208"/>
      <c r="B26" s="208"/>
      <c r="C26" s="208"/>
      <c r="D26" s="208"/>
      <c r="E26" s="208"/>
      <c r="F26" s="208"/>
      <c r="G26" s="208"/>
      <c r="H26" s="208"/>
      <c r="I26" s="208"/>
      <c r="J26" s="208"/>
      <c r="K26" s="208"/>
      <c r="L26" s="208"/>
      <c r="M26" s="208"/>
      <c r="N26" s="208"/>
    </row>
    <row r="27" spans="1:14" ht="12" thickBot="1">
      <c r="A27" s="208"/>
      <c r="B27" s="208"/>
      <c r="C27" s="208"/>
      <c r="D27" s="208"/>
      <c r="E27" s="208"/>
      <c r="F27" s="208"/>
      <c r="G27" s="208"/>
      <c r="H27" s="208"/>
      <c r="I27" s="208"/>
      <c r="J27" s="208"/>
      <c r="K27" s="208"/>
      <c r="L27" s="208"/>
      <c r="M27" s="208"/>
      <c r="N27" s="208"/>
    </row>
    <row r="28" spans="1:14" ht="12" thickBot="1">
      <c r="A28" s="165" t="s">
        <v>11</v>
      </c>
      <c r="B28" s="55">
        <f>SUM(B4:B27)</f>
        <v>0</v>
      </c>
      <c r="C28" s="56" t="s">
        <v>11</v>
      </c>
      <c r="D28" s="56">
        <f>SUM(D4:D27)</f>
        <v>0</v>
      </c>
      <c r="E28" s="56" t="s">
        <v>11</v>
      </c>
      <c r="F28" s="56">
        <f>SUM(F4:F27)</f>
        <v>0</v>
      </c>
      <c r="G28" s="56" t="s">
        <v>11</v>
      </c>
      <c r="H28" s="56">
        <f>SUM(H4:H27)</f>
        <v>0</v>
      </c>
      <c r="I28" s="56" t="s">
        <v>11</v>
      </c>
      <c r="J28" s="56">
        <f>SUM(J4:J27)</f>
        <v>0</v>
      </c>
      <c r="K28" s="56" t="s">
        <v>11</v>
      </c>
      <c r="L28" s="56">
        <f>SUM(L4:L27)</f>
        <v>0</v>
      </c>
      <c r="M28" s="56" t="s">
        <v>11</v>
      </c>
      <c r="N28" s="57">
        <f>SUM(N4:N27)</f>
        <v>0</v>
      </c>
    </row>
    <row r="29" spans="1:14" ht="22.5" customHeight="1" thickBot="1">
      <c r="A29" s="166" t="s">
        <v>95</v>
      </c>
      <c r="B29" s="212">
        <v>0</v>
      </c>
      <c r="C29" s="58" t="s">
        <v>48</v>
      </c>
      <c r="D29" s="213">
        <v>0</v>
      </c>
      <c r="E29" s="58" t="s">
        <v>48</v>
      </c>
      <c r="F29" s="213">
        <v>0</v>
      </c>
      <c r="G29" s="58" t="s">
        <v>48</v>
      </c>
      <c r="H29" s="213">
        <v>0</v>
      </c>
      <c r="I29" s="58" t="s">
        <v>48</v>
      </c>
      <c r="J29" s="213">
        <v>0</v>
      </c>
      <c r="K29" s="58" t="s">
        <v>48</v>
      </c>
      <c r="L29" s="213">
        <v>0</v>
      </c>
      <c r="M29" s="58" t="s">
        <v>48</v>
      </c>
      <c r="N29" s="214">
        <v>0</v>
      </c>
    </row>
    <row r="30" spans="1:14" ht="12" thickBot="1">
      <c r="A30" s="165" t="s">
        <v>12</v>
      </c>
      <c r="B30" s="1" t="str">
        <f>IF(B28=0,"0",$C$1-B28)</f>
        <v>0</v>
      </c>
      <c r="C30" s="1" t="s">
        <v>12</v>
      </c>
      <c r="D30" s="1" t="str">
        <f>IF(D28=0,"0",$C$1-D28)</f>
        <v>0</v>
      </c>
      <c r="E30" s="1" t="s">
        <v>12</v>
      </c>
      <c r="F30" s="1" t="str">
        <f>IF(F28=0,"0",$C$1-F28)</f>
        <v>0</v>
      </c>
      <c r="G30" s="1" t="s">
        <v>12</v>
      </c>
      <c r="H30" s="1" t="str">
        <f>IF(H28=0,"0",$C$1-H28)</f>
        <v>0</v>
      </c>
      <c r="I30" s="1" t="s">
        <v>12</v>
      </c>
      <c r="J30" s="1" t="str">
        <f>IF(J28=0,"0",$C$1-J28+J29)</f>
        <v>0</v>
      </c>
      <c r="K30" s="1" t="s">
        <v>12</v>
      </c>
      <c r="L30" s="1" t="str">
        <f>IF(L28=0,"0",$C$1-L28)</f>
        <v>0</v>
      </c>
      <c r="M30" s="1" t="s">
        <v>12</v>
      </c>
      <c r="N30" s="1" t="str">
        <f>IF(N28=0,"0",$C$1-N28)</f>
        <v>0</v>
      </c>
    </row>
    <row r="31" spans="1:14" ht="6.75" customHeight="1" thickBot="1">
      <c r="A31" s="65">
        <f>(G33*14)+H33</f>
        <v>0</v>
      </c>
      <c r="B31" s="167">
        <f>B29+D29+F29+H29+J29+L29+N29</f>
        <v>0</v>
      </c>
      <c r="C31" s="39">
        <v>12</v>
      </c>
      <c r="D31" s="39">
        <f>C31-B31</f>
        <v>12</v>
      </c>
      <c r="E31" s="2"/>
      <c r="F31" s="2"/>
      <c r="G31" s="2"/>
      <c r="H31" s="2"/>
      <c r="I31" s="2"/>
      <c r="J31" s="2" t="s">
        <v>17</v>
      </c>
      <c r="K31" s="2"/>
      <c r="L31" s="2"/>
      <c r="M31" s="2"/>
      <c r="N31" s="3"/>
    </row>
    <row r="32" spans="1:14" ht="15" customHeight="1" thickBot="1">
      <c r="A32" s="65">
        <f>(G34*14)+H34</f>
        <v>0</v>
      </c>
      <c r="B32" s="168"/>
      <c r="C32" s="2"/>
      <c r="D32" s="2"/>
      <c r="E32" s="2"/>
      <c r="F32" s="2"/>
      <c r="G32" s="66" t="s">
        <v>20</v>
      </c>
      <c r="H32" s="66" t="s">
        <v>21</v>
      </c>
      <c r="I32" s="2"/>
      <c r="J32" s="2"/>
      <c r="K32" s="5" t="s">
        <v>21</v>
      </c>
      <c r="L32" s="2"/>
      <c r="M32" s="2"/>
      <c r="N32" s="3"/>
    </row>
    <row r="33" spans="1:14" s="145" customFormat="1" ht="20.25" customHeight="1" thickBot="1">
      <c r="A33" s="102" t="s">
        <v>15</v>
      </c>
      <c r="B33" s="47"/>
      <c r="C33" s="12">
        <f>SUM(B28:N28)</f>
        <v>0</v>
      </c>
      <c r="D33" s="143"/>
      <c r="E33" s="63" t="s">
        <v>18</v>
      </c>
      <c r="F33" s="108" t="str">
        <f>A3</f>
        <v> </v>
      </c>
      <c r="G33" s="218">
        <v>0</v>
      </c>
      <c r="H33" s="234">
        <v>0</v>
      </c>
      <c r="I33" s="291" t="s">
        <v>19</v>
      </c>
      <c r="J33" s="292"/>
      <c r="K33" s="110">
        <f>IF(G34&lt;1,0,A31-A32)</f>
        <v>0</v>
      </c>
      <c r="L33" s="289" t="str">
        <f>IF(K33&gt;0,"Well Done !","Try Harder")</f>
        <v>Try Harder</v>
      </c>
      <c r="M33" s="290"/>
      <c r="N33" s="144"/>
    </row>
    <row r="34" spans="1:14" s="145" customFormat="1" ht="20.25" customHeight="1" thickBot="1">
      <c r="A34" s="111" t="s">
        <v>16</v>
      </c>
      <c r="B34" s="169"/>
      <c r="C34" s="12">
        <f>SUM(B30:N30)</f>
        <v>0</v>
      </c>
      <c r="D34" s="146"/>
      <c r="E34" s="63" t="s">
        <v>18</v>
      </c>
      <c r="F34" s="108" t="e">
        <f>M3</f>
        <v>#VALUE!</v>
      </c>
      <c r="G34" s="218">
        <v>0</v>
      </c>
      <c r="H34" s="234">
        <v>0</v>
      </c>
      <c r="I34" s="67" t="s">
        <v>37</v>
      </c>
      <c r="J34" s="201">
        <f>((G34*14+H34)*0.4535924)/(((E1*12+G1)*0.0254)^2)</f>
        <v>0</v>
      </c>
      <c r="K34" s="202"/>
      <c r="L34" s="203"/>
      <c r="M34" s="147"/>
      <c r="N34" s="148"/>
    </row>
    <row r="35" spans="1:14" s="151" customFormat="1" ht="11.25">
      <c r="A35" s="149"/>
      <c r="B35" s="170"/>
      <c r="C35" s="150"/>
      <c r="D35" s="150"/>
      <c r="E35" s="150"/>
      <c r="F35" s="150"/>
      <c r="G35" s="150" t="s">
        <v>17</v>
      </c>
      <c r="H35" s="150"/>
      <c r="I35" s="150"/>
      <c r="J35" s="150"/>
      <c r="K35" s="150"/>
      <c r="L35" s="150"/>
      <c r="M35" s="150"/>
      <c r="N35" s="171"/>
    </row>
    <row r="36" spans="1:14" s="151" customFormat="1" ht="12" thickBot="1">
      <c r="A36" s="149"/>
      <c r="B36" s="172"/>
      <c r="C36" s="173"/>
      <c r="D36" s="173"/>
      <c r="E36" s="173"/>
      <c r="F36" s="173"/>
      <c r="G36" s="173"/>
      <c r="H36" s="173"/>
      <c r="I36" s="173"/>
      <c r="J36" s="173"/>
      <c r="K36" s="173"/>
      <c r="L36" s="173"/>
      <c r="M36" s="173"/>
      <c r="N36" s="174"/>
    </row>
    <row r="37" spans="1:14" s="132" customFormat="1" ht="30.75" customHeight="1" thickBot="1">
      <c r="A37" s="101" t="str">
        <f>A1</f>
        <v> </v>
      </c>
      <c r="B37" s="7" t="s">
        <v>13</v>
      </c>
      <c r="C37" s="105">
        <f>('Input Data'!$K$14)</f>
        <v>6</v>
      </c>
      <c r="D37" s="7" t="s">
        <v>40</v>
      </c>
      <c r="E37" s="105">
        <f>('Input Data'!$D$14)</f>
        <v>6</v>
      </c>
      <c r="F37" s="7" t="s">
        <v>41</v>
      </c>
      <c r="G37" s="105">
        <f>('Input Data'!$E$14)</f>
        <v>3</v>
      </c>
      <c r="H37" s="115" t="s">
        <v>90</v>
      </c>
      <c r="I37" s="209">
        <v>0</v>
      </c>
      <c r="J37" s="115" t="s">
        <v>91</v>
      </c>
      <c r="K37" s="209">
        <v>0</v>
      </c>
      <c r="L37" s="115" t="s">
        <v>92</v>
      </c>
      <c r="M37" s="116">
        <f>(I37*0.015)+(K37*0.25)</f>
        <v>0</v>
      </c>
      <c r="N37" s="7" t="s">
        <v>27</v>
      </c>
    </row>
    <row r="38" spans="1:14" ht="12" thickBot="1">
      <c r="A38" s="133" t="s">
        <v>0</v>
      </c>
      <c r="B38" s="133"/>
      <c r="C38" s="133" t="s">
        <v>1</v>
      </c>
      <c r="D38" s="133"/>
      <c r="E38" s="133" t="s">
        <v>2</v>
      </c>
      <c r="F38" s="133"/>
      <c r="G38" s="133" t="s">
        <v>3</v>
      </c>
      <c r="H38" s="133"/>
      <c r="I38" s="133" t="s">
        <v>4</v>
      </c>
      <c r="J38" s="133"/>
      <c r="K38" s="133" t="s">
        <v>5</v>
      </c>
      <c r="L38" s="133"/>
      <c r="M38" s="133" t="s">
        <v>6</v>
      </c>
      <c r="N38" s="133"/>
    </row>
    <row r="39" spans="1:14" ht="12" thickBot="1">
      <c r="A39" s="138" t="e">
        <f>A3+7</f>
        <v>#VALUE!</v>
      </c>
      <c r="B39" s="137" t="s">
        <v>14</v>
      </c>
      <c r="C39" s="137" t="e">
        <f>A39+1</f>
        <v>#VALUE!</v>
      </c>
      <c r="D39" s="138" t="s">
        <v>14</v>
      </c>
      <c r="E39" s="137" t="e">
        <f>A39+2</f>
        <v>#VALUE!</v>
      </c>
      <c r="F39" s="137" t="s">
        <v>14</v>
      </c>
      <c r="G39" s="137" t="e">
        <f>A39+3</f>
        <v>#VALUE!</v>
      </c>
      <c r="H39" s="137" t="s">
        <v>14</v>
      </c>
      <c r="I39" s="137" t="e">
        <f>A39+4</f>
        <v>#VALUE!</v>
      </c>
      <c r="J39" s="137" t="s">
        <v>14</v>
      </c>
      <c r="K39" s="137" t="e">
        <f>A39+5</f>
        <v>#VALUE!</v>
      </c>
      <c r="L39" s="137" t="s">
        <v>14</v>
      </c>
      <c r="M39" s="137" t="e">
        <f>A39+6</f>
        <v>#VALUE!</v>
      </c>
      <c r="N39" s="137" t="s">
        <v>14</v>
      </c>
    </row>
    <row r="40" spans="1:19" ht="12" thickBot="1">
      <c r="A40" s="152" t="s">
        <v>7</v>
      </c>
      <c r="B40" s="139"/>
      <c r="C40" s="139" t="s">
        <v>7</v>
      </c>
      <c r="D40" s="139" t="s">
        <v>17</v>
      </c>
      <c r="E40" s="139" t="s">
        <v>7</v>
      </c>
      <c r="F40" s="139"/>
      <c r="G40" s="139" t="s">
        <v>7</v>
      </c>
      <c r="H40" s="139"/>
      <c r="I40" s="139" t="s">
        <v>7</v>
      </c>
      <c r="J40" s="139"/>
      <c r="K40" s="139" t="s">
        <v>7</v>
      </c>
      <c r="L40" s="139"/>
      <c r="M40" s="139" t="s">
        <v>7</v>
      </c>
      <c r="N40" s="140"/>
      <c r="O40" s="2"/>
      <c r="P40" s="2"/>
      <c r="Q40" s="2"/>
      <c r="R40" s="2"/>
      <c r="S40" s="2"/>
    </row>
    <row r="41" spans="1:14" ht="11.25">
      <c r="A41" s="215"/>
      <c r="B41" s="215"/>
      <c r="C41" s="215"/>
      <c r="D41" s="215"/>
      <c r="E41" s="215"/>
      <c r="F41" s="215"/>
      <c r="G41" s="215"/>
      <c r="H41" s="215"/>
      <c r="I41" s="215"/>
      <c r="J41" s="215"/>
      <c r="K41" s="215"/>
      <c r="L41" s="215"/>
      <c r="M41" s="215"/>
      <c r="N41" s="215"/>
    </row>
    <row r="42" spans="1:14" ht="11.25">
      <c r="A42" s="215"/>
      <c r="B42" s="215"/>
      <c r="C42" s="215"/>
      <c r="D42" s="215"/>
      <c r="E42" s="215"/>
      <c r="F42" s="215"/>
      <c r="G42" s="215"/>
      <c r="H42" s="215"/>
      <c r="I42" s="215"/>
      <c r="J42" s="215"/>
      <c r="K42" s="215"/>
      <c r="L42" s="215"/>
      <c r="M42" s="215"/>
      <c r="N42" s="215"/>
    </row>
    <row r="43" spans="1:14" ht="11.25">
      <c r="A43" s="215"/>
      <c r="B43" s="215"/>
      <c r="C43" s="215"/>
      <c r="D43" s="215"/>
      <c r="E43" s="215"/>
      <c r="F43" s="215"/>
      <c r="G43" s="215"/>
      <c r="H43" s="215"/>
      <c r="I43" s="215"/>
      <c r="J43" s="215"/>
      <c r="K43" s="215"/>
      <c r="L43" s="215"/>
      <c r="M43" s="215"/>
      <c r="N43" s="215"/>
    </row>
    <row r="44" spans="1:14" ht="11.25">
      <c r="A44" s="215"/>
      <c r="B44" s="215"/>
      <c r="C44" s="215"/>
      <c r="D44" s="215"/>
      <c r="E44" s="215"/>
      <c r="F44" s="215"/>
      <c r="G44" s="215"/>
      <c r="H44" s="215"/>
      <c r="I44" s="215"/>
      <c r="J44" s="215"/>
      <c r="K44" s="215"/>
      <c r="L44" s="215"/>
      <c r="M44" s="215"/>
      <c r="N44" s="215"/>
    </row>
    <row r="45" spans="1:14" ht="11.25">
      <c r="A45" s="215"/>
      <c r="B45" s="215"/>
      <c r="C45" s="215"/>
      <c r="D45" s="215"/>
      <c r="E45" s="215"/>
      <c r="F45" s="215"/>
      <c r="G45" s="215"/>
      <c r="H45" s="215"/>
      <c r="I45" s="215"/>
      <c r="J45" s="215"/>
      <c r="K45" s="215"/>
      <c r="L45" s="215"/>
      <c r="M45" s="215"/>
      <c r="N45" s="215"/>
    </row>
    <row r="46" spans="1:14" ht="11.25">
      <c r="A46" s="142" t="s">
        <v>8</v>
      </c>
      <c r="B46" s="142"/>
      <c r="C46" s="142" t="s">
        <v>8</v>
      </c>
      <c r="D46" s="142"/>
      <c r="E46" s="142" t="s">
        <v>8</v>
      </c>
      <c r="F46" s="142" t="s">
        <v>17</v>
      </c>
      <c r="G46" s="142" t="s">
        <v>8</v>
      </c>
      <c r="H46" s="142"/>
      <c r="I46" s="142" t="s">
        <v>8</v>
      </c>
      <c r="J46" s="142"/>
      <c r="K46" s="142" t="s">
        <v>8</v>
      </c>
      <c r="L46" s="142"/>
      <c r="M46" s="142" t="s">
        <v>8</v>
      </c>
      <c r="N46" s="142"/>
    </row>
    <row r="47" spans="1:14" ht="11.25">
      <c r="A47" s="215"/>
      <c r="B47" s="215"/>
      <c r="C47" s="215"/>
      <c r="D47" s="215"/>
      <c r="E47" s="215"/>
      <c r="F47" s="215"/>
      <c r="G47" s="215"/>
      <c r="H47" s="215"/>
      <c r="I47" s="215"/>
      <c r="J47" s="215"/>
      <c r="K47" s="215"/>
      <c r="L47" s="215"/>
      <c r="M47" s="215"/>
      <c r="N47" s="215"/>
    </row>
    <row r="48" spans="1:14" ht="11.25">
      <c r="A48" s="215"/>
      <c r="B48" s="215"/>
      <c r="C48" s="215"/>
      <c r="D48" s="215"/>
      <c r="E48" s="215"/>
      <c r="F48" s="215"/>
      <c r="G48" s="215"/>
      <c r="H48" s="215"/>
      <c r="I48" s="215"/>
      <c r="J48" s="215"/>
      <c r="K48" s="215"/>
      <c r="L48" s="215"/>
      <c r="M48" s="215"/>
      <c r="N48" s="215"/>
    </row>
    <row r="49" spans="1:14" ht="11.25">
      <c r="A49" s="215"/>
      <c r="B49" s="215"/>
      <c r="C49" s="215"/>
      <c r="D49" s="215"/>
      <c r="E49" s="215"/>
      <c r="F49" s="215"/>
      <c r="G49" s="215"/>
      <c r="H49" s="215"/>
      <c r="I49" s="215"/>
      <c r="J49" s="215"/>
      <c r="K49" s="215"/>
      <c r="L49" s="215"/>
      <c r="M49" s="215"/>
      <c r="N49" s="215"/>
    </row>
    <row r="50" spans="1:14" ht="11.25">
      <c r="A50" s="215"/>
      <c r="B50" s="215"/>
      <c r="C50" s="215"/>
      <c r="D50" s="215"/>
      <c r="E50" s="215"/>
      <c r="F50" s="215"/>
      <c r="G50" s="215"/>
      <c r="H50" s="215"/>
      <c r="I50" s="215"/>
      <c r="J50" s="215"/>
      <c r="K50" s="215"/>
      <c r="L50" s="215"/>
      <c r="M50" s="215"/>
      <c r="N50" s="215"/>
    </row>
    <row r="51" spans="1:14" ht="11.25">
      <c r="A51" s="215"/>
      <c r="B51" s="215"/>
      <c r="C51" s="215"/>
      <c r="D51" s="215"/>
      <c r="E51" s="215"/>
      <c r="F51" s="215"/>
      <c r="G51" s="215"/>
      <c r="H51" s="215"/>
      <c r="I51" s="215"/>
      <c r="J51" s="215"/>
      <c r="K51" s="215"/>
      <c r="L51" s="215"/>
      <c r="M51" s="215"/>
      <c r="N51" s="215"/>
    </row>
    <row r="52" spans="1:14" ht="11.25">
      <c r="A52" s="142" t="s">
        <v>9</v>
      </c>
      <c r="B52" s="142"/>
      <c r="C52" s="142" t="s">
        <v>9</v>
      </c>
      <c r="D52" s="142"/>
      <c r="E52" s="142" t="s">
        <v>9</v>
      </c>
      <c r="F52" s="142"/>
      <c r="G52" s="142" t="s">
        <v>9</v>
      </c>
      <c r="H52" s="142"/>
      <c r="I52" s="142" t="s">
        <v>9</v>
      </c>
      <c r="J52" s="142"/>
      <c r="K52" s="142" t="s">
        <v>9</v>
      </c>
      <c r="L52" s="142"/>
      <c r="M52" s="142" t="s">
        <v>9</v>
      </c>
      <c r="N52" s="142"/>
    </row>
    <row r="53" spans="1:14" ht="11.25">
      <c r="A53" s="215"/>
      <c r="B53" s="215"/>
      <c r="C53" s="215"/>
      <c r="D53" s="215"/>
      <c r="E53" s="215"/>
      <c r="F53" s="215"/>
      <c r="G53" s="215"/>
      <c r="H53" s="215"/>
      <c r="I53" s="215"/>
      <c r="J53" s="215"/>
      <c r="K53" s="215"/>
      <c r="L53" s="215"/>
      <c r="M53" s="215"/>
      <c r="N53" s="215"/>
    </row>
    <row r="54" spans="1:14" ht="11.25">
      <c r="A54" s="215"/>
      <c r="B54" s="215"/>
      <c r="C54" s="215"/>
      <c r="D54" s="215"/>
      <c r="E54" s="215"/>
      <c r="F54" s="215"/>
      <c r="G54" s="215"/>
      <c r="H54" s="215"/>
      <c r="I54" s="215"/>
      <c r="J54" s="215"/>
      <c r="K54" s="215"/>
      <c r="L54" s="215"/>
      <c r="M54" s="215"/>
      <c r="N54" s="215"/>
    </row>
    <row r="55" spans="1:14" ht="11.25">
      <c r="A55" s="215"/>
      <c r="B55" s="215"/>
      <c r="C55" s="215"/>
      <c r="D55" s="215"/>
      <c r="E55" s="215"/>
      <c r="F55" s="215"/>
      <c r="G55" s="215"/>
      <c r="H55" s="215"/>
      <c r="I55" s="215"/>
      <c r="J55" s="215"/>
      <c r="K55" s="215"/>
      <c r="L55" s="215"/>
      <c r="M55" s="215"/>
      <c r="N55" s="215"/>
    </row>
    <row r="56" spans="1:14" ht="11.25">
      <c r="A56" s="215"/>
      <c r="B56" s="215"/>
      <c r="C56" s="215"/>
      <c r="D56" s="215"/>
      <c r="E56" s="215"/>
      <c r="F56" s="215"/>
      <c r="G56" s="215"/>
      <c r="H56" s="215"/>
      <c r="I56" s="215"/>
      <c r="J56" s="215"/>
      <c r="K56" s="215"/>
      <c r="L56" s="215"/>
      <c r="M56" s="215"/>
      <c r="N56" s="215"/>
    </row>
    <row r="57" spans="1:14" ht="11.25">
      <c r="A57" s="215"/>
      <c r="B57" s="215"/>
      <c r="C57" s="215"/>
      <c r="D57" s="215"/>
      <c r="E57" s="215"/>
      <c r="F57" s="215"/>
      <c r="G57" s="215"/>
      <c r="H57" s="215"/>
      <c r="I57" s="215"/>
      <c r="J57" s="215"/>
      <c r="K57" s="215"/>
      <c r="L57" s="215"/>
      <c r="M57" s="215"/>
      <c r="N57" s="215"/>
    </row>
    <row r="58" spans="1:14" ht="11.25">
      <c r="A58" s="142" t="s">
        <v>10</v>
      </c>
      <c r="B58" s="142"/>
      <c r="C58" s="142" t="s">
        <v>10</v>
      </c>
      <c r="D58" s="142"/>
      <c r="E58" s="142" t="s">
        <v>10</v>
      </c>
      <c r="F58" s="142"/>
      <c r="G58" s="142" t="s">
        <v>10</v>
      </c>
      <c r="H58" s="142"/>
      <c r="I58" s="142" t="s">
        <v>10</v>
      </c>
      <c r="J58" s="142"/>
      <c r="K58" s="142" t="s">
        <v>10</v>
      </c>
      <c r="L58" s="142"/>
      <c r="M58" s="142" t="s">
        <v>10</v>
      </c>
      <c r="N58" s="142"/>
    </row>
    <row r="59" spans="1:14" ht="11.25">
      <c r="A59" s="215"/>
      <c r="B59" s="215"/>
      <c r="C59" s="215"/>
      <c r="D59" s="215"/>
      <c r="E59" s="215"/>
      <c r="F59" s="215"/>
      <c r="G59" s="215"/>
      <c r="H59" s="215"/>
      <c r="I59" s="215"/>
      <c r="J59" s="215"/>
      <c r="K59" s="215"/>
      <c r="L59" s="215"/>
      <c r="M59" s="215"/>
      <c r="N59" s="215"/>
    </row>
    <row r="60" spans="1:14" ht="11.25">
      <c r="A60" s="215"/>
      <c r="B60" s="215"/>
      <c r="C60" s="215"/>
      <c r="D60" s="215"/>
      <c r="E60" s="215"/>
      <c r="F60" s="215"/>
      <c r="G60" s="215"/>
      <c r="H60" s="215"/>
      <c r="I60" s="215"/>
      <c r="J60" s="215"/>
      <c r="K60" s="215"/>
      <c r="L60" s="215"/>
      <c r="M60" s="215"/>
      <c r="N60" s="215"/>
    </row>
    <row r="61" spans="1:14" ht="11.25">
      <c r="A61" s="215"/>
      <c r="B61" s="215"/>
      <c r="C61" s="215"/>
      <c r="D61" s="215"/>
      <c r="E61" s="215"/>
      <c r="F61" s="215"/>
      <c r="G61" s="215"/>
      <c r="H61" s="215"/>
      <c r="I61" s="215"/>
      <c r="J61" s="215"/>
      <c r="K61" s="215"/>
      <c r="L61" s="215"/>
      <c r="M61" s="215"/>
      <c r="N61" s="215"/>
    </row>
    <row r="62" spans="1:14" ht="11.25">
      <c r="A62" s="215"/>
      <c r="B62" s="215"/>
      <c r="C62" s="215"/>
      <c r="D62" s="215"/>
      <c r="E62" s="215"/>
      <c r="F62" s="215"/>
      <c r="G62" s="215"/>
      <c r="H62" s="215"/>
      <c r="I62" s="215"/>
      <c r="J62" s="215"/>
      <c r="K62" s="215"/>
      <c r="L62" s="215"/>
      <c r="M62" s="215"/>
      <c r="N62" s="215"/>
    </row>
    <row r="63" spans="1:14" ht="12" thickBot="1">
      <c r="A63" s="215"/>
      <c r="B63" s="215"/>
      <c r="C63" s="215"/>
      <c r="D63" s="215"/>
      <c r="E63" s="215"/>
      <c r="F63" s="215"/>
      <c r="G63" s="215"/>
      <c r="H63" s="215"/>
      <c r="I63" s="215"/>
      <c r="J63" s="215"/>
      <c r="K63" s="215"/>
      <c r="L63" s="215"/>
      <c r="M63" s="215"/>
      <c r="N63" s="215"/>
    </row>
    <row r="64" spans="1:14" ht="12" thickBot="1">
      <c r="A64" s="55" t="s">
        <v>11</v>
      </c>
      <c r="B64" s="56">
        <f>SUM(B40:B63)</f>
        <v>0</v>
      </c>
      <c r="C64" s="56" t="s">
        <v>11</v>
      </c>
      <c r="D64" s="56">
        <f>SUM(D40:D63)</f>
        <v>0</v>
      </c>
      <c r="E64" s="56" t="s">
        <v>11</v>
      </c>
      <c r="F64" s="56">
        <f>SUM(F40:F63)</f>
        <v>0</v>
      </c>
      <c r="G64" s="56" t="s">
        <v>11</v>
      </c>
      <c r="H64" s="56">
        <f>SUM(H40:H63)</f>
        <v>0</v>
      </c>
      <c r="I64" s="56" t="s">
        <v>11</v>
      </c>
      <c r="J64" s="56">
        <f>SUM(J40:J63)</f>
        <v>0</v>
      </c>
      <c r="K64" s="56" t="s">
        <v>11</v>
      </c>
      <c r="L64" s="56">
        <f>SUM(L40:L63)</f>
        <v>0</v>
      </c>
      <c r="M64" s="56" t="s">
        <v>11</v>
      </c>
      <c r="N64" s="57">
        <f>SUM(N40:N63)</f>
        <v>0</v>
      </c>
    </row>
    <row r="65" spans="1:14" ht="27" customHeight="1" thickBot="1">
      <c r="A65" s="59" t="s">
        <v>95</v>
      </c>
      <c r="B65" s="213">
        <v>0</v>
      </c>
      <c r="C65" s="58" t="s">
        <v>48</v>
      </c>
      <c r="D65" s="213">
        <v>0</v>
      </c>
      <c r="E65" s="58" t="s">
        <v>48</v>
      </c>
      <c r="F65" s="213">
        <v>0</v>
      </c>
      <c r="G65" s="58" t="s">
        <v>48</v>
      </c>
      <c r="H65" s="213">
        <v>6</v>
      </c>
      <c r="I65" s="58" t="s">
        <v>48</v>
      </c>
      <c r="J65" s="213">
        <v>0</v>
      </c>
      <c r="K65" s="58" t="s">
        <v>48</v>
      </c>
      <c r="L65" s="213">
        <v>0</v>
      </c>
      <c r="M65" s="58" t="s">
        <v>48</v>
      </c>
      <c r="N65" s="214">
        <v>0</v>
      </c>
    </row>
    <row r="66" spans="1:14" ht="12" thickBot="1">
      <c r="A66" s="1" t="s">
        <v>12</v>
      </c>
      <c r="B66" s="1" t="str">
        <f>IF(B64=0,"0",$C$1-B64+B65)</f>
        <v>0</v>
      </c>
      <c r="C66" s="1" t="s">
        <v>12</v>
      </c>
      <c r="D66" s="1" t="str">
        <f>IF(D64=0,"0",$C$1-D64+D65)</f>
        <v>0</v>
      </c>
      <c r="E66" s="1" t="s">
        <v>12</v>
      </c>
      <c r="F66" s="1" t="str">
        <f>IF(F64=0,"0",$C$1-F64+F65)</f>
        <v>0</v>
      </c>
      <c r="G66" s="1" t="s">
        <v>12</v>
      </c>
      <c r="H66" s="1" t="str">
        <f>IF(H64=0,"0",$C$1-H64+H65)</f>
        <v>0</v>
      </c>
      <c r="I66" s="1" t="s">
        <v>12</v>
      </c>
      <c r="J66" s="1" t="str">
        <f>IF(J64=0,"0",$C$1-J64+J65)</f>
        <v>0</v>
      </c>
      <c r="K66" s="1" t="s">
        <v>12</v>
      </c>
      <c r="L66" s="1" t="str">
        <f>IF(L64=0,"0",$C$1-L64+L65)</f>
        <v>0</v>
      </c>
      <c r="M66" s="1" t="s">
        <v>12</v>
      </c>
      <c r="N66" s="1" t="str">
        <f>IF(N64=0,"0",$C$1-N64+N65)</f>
        <v>0</v>
      </c>
    </row>
    <row r="67" spans="1:14" ht="6" customHeight="1" thickBot="1">
      <c r="A67" s="65">
        <f>(G69*14)+H69</f>
        <v>0</v>
      </c>
      <c r="B67" s="65">
        <f>B65+D65+F65+H65+J65+L65+N65</f>
        <v>6</v>
      </c>
      <c r="C67" s="65">
        <v>12</v>
      </c>
      <c r="D67" s="65">
        <f>C67-B67</f>
        <v>6</v>
      </c>
      <c r="E67" s="2"/>
      <c r="F67" s="2"/>
      <c r="G67" s="2"/>
      <c r="H67" s="2"/>
      <c r="I67" s="2"/>
      <c r="J67" s="2" t="s">
        <v>17</v>
      </c>
      <c r="K67" s="2"/>
      <c r="L67" s="2"/>
      <c r="M67" s="2"/>
      <c r="N67" s="3"/>
    </row>
    <row r="68" spans="1:14" ht="12" thickBot="1">
      <c r="A68" s="65">
        <f>(G70*14)+H70</f>
        <v>0</v>
      </c>
      <c r="B68" s="2"/>
      <c r="C68" s="2"/>
      <c r="D68" s="2"/>
      <c r="E68" s="2"/>
      <c r="F68" s="2"/>
      <c r="G68" s="5" t="s">
        <v>20</v>
      </c>
      <c r="H68" s="5" t="s">
        <v>21</v>
      </c>
      <c r="I68" s="2"/>
      <c r="J68" s="2"/>
      <c r="K68" s="5" t="s">
        <v>21</v>
      </c>
      <c r="M68" s="2"/>
      <c r="N68" s="3"/>
    </row>
    <row r="69" spans="1:14" s="145" customFormat="1" ht="13.5" thickBot="1">
      <c r="A69" s="102" t="s">
        <v>15</v>
      </c>
      <c r="B69" s="48"/>
      <c r="C69" s="12">
        <f>SUM(B64:N64)</f>
        <v>0</v>
      </c>
      <c r="D69" s="143"/>
      <c r="E69" s="63" t="s">
        <v>18</v>
      </c>
      <c r="F69" s="112" t="e">
        <f>A39</f>
        <v>#VALUE!</v>
      </c>
      <c r="G69" s="218">
        <f>G34</f>
        <v>0</v>
      </c>
      <c r="H69" s="234">
        <f>H34</f>
        <v>0</v>
      </c>
      <c r="I69" s="293" t="s">
        <v>19</v>
      </c>
      <c r="J69" s="292"/>
      <c r="K69" s="113">
        <f>IF(G70&lt;1,0,A67-A68)</f>
        <v>0</v>
      </c>
      <c r="L69" s="289" t="str">
        <f>IF(K69&gt;0,"Well Done !","Try Harder")</f>
        <v>Try Harder</v>
      </c>
      <c r="M69" s="290"/>
      <c r="N69" s="144"/>
    </row>
    <row r="70" spans="1:14" s="145" customFormat="1" ht="29.25" customHeight="1" thickBot="1">
      <c r="A70" s="111" t="s">
        <v>16</v>
      </c>
      <c r="B70" s="62"/>
      <c r="C70" s="12">
        <f>SUM(B66:N66)</f>
        <v>0</v>
      </c>
      <c r="D70" s="146"/>
      <c r="E70" s="63" t="s">
        <v>18</v>
      </c>
      <c r="F70" s="108" t="e">
        <f>M39</f>
        <v>#VALUE!</v>
      </c>
      <c r="G70" s="218">
        <v>0</v>
      </c>
      <c r="H70" s="234">
        <v>0</v>
      </c>
      <c r="I70" s="67" t="s">
        <v>37</v>
      </c>
      <c r="J70" s="201">
        <f>((G70*14+H70)*0.4535924)/(((E37*12+G37)*0.0254)^2)</f>
        <v>0</v>
      </c>
      <c r="K70" s="202"/>
      <c r="L70" s="203"/>
      <c r="M70" s="147"/>
      <c r="N70" s="148"/>
    </row>
    <row r="71" spans="1:14" s="151" customFormat="1" ht="11.25">
      <c r="A71" s="149"/>
      <c r="B71" s="149"/>
      <c r="C71" s="149"/>
      <c r="D71" s="149"/>
      <c r="E71" s="150"/>
      <c r="F71" s="150"/>
      <c r="G71" s="150"/>
      <c r="H71" s="150"/>
      <c r="I71" s="150"/>
      <c r="J71" s="150"/>
      <c r="K71" s="149"/>
      <c r="L71" s="149"/>
      <c r="M71" s="149"/>
      <c r="N71" s="149"/>
    </row>
    <row r="72" spans="1:14" s="151" customFormat="1" ht="12" thickBot="1">
      <c r="A72" s="149"/>
      <c r="B72" s="149"/>
      <c r="C72" s="149"/>
      <c r="D72" s="149"/>
      <c r="E72" s="150"/>
      <c r="F72" s="150"/>
      <c r="G72" s="150"/>
      <c r="H72" s="150"/>
      <c r="I72" s="150"/>
      <c r="J72" s="150"/>
      <c r="K72" s="149"/>
      <c r="L72" s="149"/>
      <c r="M72" s="149"/>
      <c r="N72" s="149"/>
    </row>
    <row r="73" spans="1:14" s="132" customFormat="1" ht="30" customHeight="1" thickBot="1">
      <c r="A73" s="101" t="str">
        <f>A1</f>
        <v> </v>
      </c>
      <c r="B73" s="7" t="s">
        <v>13</v>
      </c>
      <c r="C73" s="105">
        <f>('Input Data'!$K$14)</f>
        <v>6</v>
      </c>
      <c r="D73" s="7" t="s">
        <v>40</v>
      </c>
      <c r="E73" s="105">
        <f>('Input Data'!$D$14)</f>
        <v>6</v>
      </c>
      <c r="F73" s="7" t="s">
        <v>41</v>
      </c>
      <c r="G73" s="105">
        <f>('Input Data'!$E$14)</f>
        <v>3</v>
      </c>
      <c r="H73" s="115" t="s">
        <v>90</v>
      </c>
      <c r="I73" s="209">
        <v>0</v>
      </c>
      <c r="J73" s="115" t="s">
        <v>91</v>
      </c>
      <c r="K73" s="209">
        <v>0</v>
      </c>
      <c r="L73" s="115" t="s">
        <v>92</v>
      </c>
      <c r="M73" s="116">
        <f>(I73*0.015)+(K73*0.25)</f>
        <v>0</v>
      </c>
      <c r="N73" s="7" t="s">
        <v>28</v>
      </c>
    </row>
    <row r="74" spans="1:14" ht="12" thickBot="1">
      <c r="A74" s="133" t="s">
        <v>0</v>
      </c>
      <c r="B74" s="133"/>
      <c r="C74" s="133" t="s">
        <v>1</v>
      </c>
      <c r="D74" s="133"/>
      <c r="E74" s="133" t="s">
        <v>2</v>
      </c>
      <c r="F74" s="133"/>
      <c r="G74" s="133" t="s">
        <v>3</v>
      </c>
      <c r="H74" s="133"/>
      <c r="I74" s="133" t="s">
        <v>4</v>
      </c>
      <c r="J74" s="133"/>
      <c r="K74" s="133" t="s">
        <v>5</v>
      </c>
      <c r="L74" s="133"/>
      <c r="M74" s="133" t="s">
        <v>6</v>
      </c>
      <c r="N74" s="133"/>
    </row>
    <row r="75" spans="1:14" ht="12" thickBot="1">
      <c r="A75" s="138" t="e">
        <f>A39+7</f>
        <v>#VALUE!</v>
      </c>
      <c r="B75" s="137" t="s">
        <v>14</v>
      </c>
      <c r="C75" s="137" t="e">
        <f>A75+1</f>
        <v>#VALUE!</v>
      </c>
      <c r="D75" s="138" t="s">
        <v>14</v>
      </c>
      <c r="E75" s="137" t="e">
        <f>A75+2</f>
        <v>#VALUE!</v>
      </c>
      <c r="F75" s="137" t="s">
        <v>14</v>
      </c>
      <c r="G75" s="137" t="e">
        <f>A75+3</f>
        <v>#VALUE!</v>
      </c>
      <c r="H75" s="137" t="s">
        <v>14</v>
      </c>
      <c r="I75" s="137" t="e">
        <f>A75+4</f>
        <v>#VALUE!</v>
      </c>
      <c r="J75" s="137" t="s">
        <v>14</v>
      </c>
      <c r="K75" s="137" t="e">
        <f>A75+5</f>
        <v>#VALUE!</v>
      </c>
      <c r="L75" s="137" t="s">
        <v>14</v>
      </c>
      <c r="M75" s="137" t="e">
        <f>A75+6</f>
        <v>#VALUE!</v>
      </c>
      <c r="N75" s="137" t="s">
        <v>14</v>
      </c>
    </row>
    <row r="76" spans="1:19" ht="12" thickBot="1">
      <c r="A76" s="152" t="s">
        <v>7</v>
      </c>
      <c r="B76" s="139"/>
      <c r="C76" s="139" t="s">
        <v>7</v>
      </c>
      <c r="D76" s="139" t="s">
        <v>17</v>
      </c>
      <c r="E76" s="139" t="s">
        <v>7</v>
      </c>
      <c r="F76" s="139"/>
      <c r="G76" s="139" t="s">
        <v>7</v>
      </c>
      <c r="H76" s="139"/>
      <c r="I76" s="139" t="s">
        <v>7</v>
      </c>
      <c r="J76" s="139"/>
      <c r="K76" s="139" t="s">
        <v>7</v>
      </c>
      <c r="L76" s="139"/>
      <c r="M76" s="139" t="s">
        <v>7</v>
      </c>
      <c r="N76" s="140"/>
      <c r="O76" s="2"/>
      <c r="P76" s="2"/>
      <c r="Q76" s="2"/>
      <c r="R76" s="2"/>
      <c r="S76" s="2"/>
    </row>
    <row r="77" spans="1:14" ht="11.25">
      <c r="A77" s="215"/>
      <c r="B77" s="215"/>
      <c r="C77" s="215"/>
      <c r="D77" s="215"/>
      <c r="E77" s="215"/>
      <c r="F77" s="215"/>
      <c r="G77" s="215"/>
      <c r="H77" s="215"/>
      <c r="I77" s="215"/>
      <c r="J77" s="215"/>
      <c r="K77" s="215"/>
      <c r="L77" s="215"/>
      <c r="M77" s="215"/>
      <c r="N77" s="215"/>
    </row>
    <row r="78" spans="1:14" ht="11.25">
      <c r="A78" s="215"/>
      <c r="B78" s="215"/>
      <c r="C78" s="215"/>
      <c r="D78" s="215"/>
      <c r="E78" s="215"/>
      <c r="F78" s="215"/>
      <c r="G78" s="215"/>
      <c r="H78" s="215"/>
      <c r="I78" s="215"/>
      <c r="J78" s="215"/>
      <c r="K78" s="215"/>
      <c r="L78" s="215"/>
      <c r="M78" s="215"/>
      <c r="N78" s="215"/>
    </row>
    <row r="79" spans="1:14" ht="11.25">
      <c r="A79" s="215"/>
      <c r="B79" s="215"/>
      <c r="C79" s="215"/>
      <c r="D79" s="215"/>
      <c r="E79" s="215"/>
      <c r="F79" s="215"/>
      <c r="G79" s="215"/>
      <c r="H79" s="215"/>
      <c r="I79" s="215"/>
      <c r="J79" s="215"/>
      <c r="K79" s="215"/>
      <c r="L79" s="215"/>
      <c r="M79" s="215"/>
      <c r="N79" s="215"/>
    </row>
    <row r="80" spans="1:14" ht="11.25">
      <c r="A80" s="215"/>
      <c r="B80" s="215"/>
      <c r="C80" s="215"/>
      <c r="D80" s="215"/>
      <c r="E80" s="215"/>
      <c r="F80" s="215"/>
      <c r="G80" s="215"/>
      <c r="H80" s="215"/>
      <c r="I80" s="215"/>
      <c r="J80" s="215"/>
      <c r="K80" s="215"/>
      <c r="L80" s="215"/>
      <c r="M80" s="215"/>
      <c r="N80" s="215"/>
    </row>
    <row r="81" spans="1:14" ht="11.25">
      <c r="A81" s="215"/>
      <c r="B81" s="215"/>
      <c r="C81" s="215"/>
      <c r="D81" s="215"/>
      <c r="E81" s="215"/>
      <c r="F81" s="215"/>
      <c r="G81" s="215"/>
      <c r="H81" s="215"/>
      <c r="I81" s="215"/>
      <c r="J81" s="215"/>
      <c r="K81" s="215"/>
      <c r="L81" s="215"/>
      <c r="M81" s="215"/>
      <c r="N81" s="215"/>
    </row>
    <row r="82" spans="1:14" ht="11.25">
      <c r="A82" s="142" t="s">
        <v>8</v>
      </c>
      <c r="B82" s="142"/>
      <c r="C82" s="142" t="s">
        <v>8</v>
      </c>
      <c r="D82" s="142"/>
      <c r="E82" s="142" t="s">
        <v>8</v>
      </c>
      <c r="F82" s="142" t="s">
        <v>17</v>
      </c>
      <c r="G82" s="142" t="s">
        <v>8</v>
      </c>
      <c r="H82" s="142"/>
      <c r="I82" s="142" t="s">
        <v>8</v>
      </c>
      <c r="J82" s="142"/>
      <c r="K82" s="142" t="s">
        <v>8</v>
      </c>
      <c r="L82" s="142"/>
      <c r="M82" s="142" t="s">
        <v>8</v>
      </c>
      <c r="N82" s="142"/>
    </row>
    <row r="83" spans="1:14" ht="11.25">
      <c r="A83" s="215"/>
      <c r="B83" s="215"/>
      <c r="C83" s="215"/>
      <c r="D83" s="215"/>
      <c r="E83" s="215"/>
      <c r="F83" s="215"/>
      <c r="G83" s="215"/>
      <c r="H83" s="215"/>
      <c r="I83" s="215"/>
      <c r="J83" s="215"/>
      <c r="K83" s="215"/>
      <c r="L83" s="215"/>
      <c r="M83" s="215"/>
      <c r="N83" s="215"/>
    </row>
    <row r="84" spans="1:14" ht="11.25">
      <c r="A84" s="215"/>
      <c r="B84" s="215"/>
      <c r="C84" s="215"/>
      <c r="D84" s="215"/>
      <c r="E84" s="215"/>
      <c r="F84" s="215"/>
      <c r="G84" s="215"/>
      <c r="H84" s="215"/>
      <c r="I84" s="215"/>
      <c r="J84" s="215"/>
      <c r="K84" s="215"/>
      <c r="L84" s="215"/>
      <c r="M84" s="215"/>
      <c r="N84" s="215"/>
    </row>
    <row r="85" spans="1:14" ht="11.25">
      <c r="A85" s="215"/>
      <c r="B85" s="215"/>
      <c r="C85" s="215"/>
      <c r="D85" s="215"/>
      <c r="E85" s="215"/>
      <c r="F85" s="215"/>
      <c r="G85" s="215"/>
      <c r="H85" s="215"/>
      <c r="I85" s="215"/>
      <c r="J85" s="215"/>
      <c r="K85" s="215"/>
      <c r="L85" s="215"/>
      <c r="M85" s="215"/>
      <c r="N85" s="215"/>
    </row>
    <row r="86" spans="1:14" ht="11.25">
      <c r="A86" s="215"/>
      <c r="B86" s="215"/>
      <c r="C86" s="215"/>
      <c r="D86" s="215"/>
      <c r="E86" s="215"/>
      <c r="F86" s="215"/>
      <c r="G86" s="215"/>
      <c r="H86" s="215"/>
      <c r="I86" s="215"/>
      <c r="J86" s="215"/>
      <c r="K86" s="215"/>
      <c r="L86" s="215"/>
      <c r="M86" s="215"/>
      <c r="N86" s="215"/>
    </row>
    <row r="87" spans="1:15" ht="11.25">
      <c r="A87" s="215"/>
      <c r="B87" s="215"/>
      <c r="C87" s="215"/>
      <c r="D87" s="215"/>
      <c r="E87" s="215"/>
      <c r="F87" s="215"/>
      <c r="G87" s="215"/>
      <c r="H87" s="215"/>
      <c r="I87" s="215"/>
      <c r="J87" s="215"/>
      <c r="K87" s="215"/>
      <c r="L87" s="215"/>
      <c r="M87" s="215"/>
      <c r="N87" s="215"/>
      <c r="O87" s="141" t="s">
        <v>17</v>
      </c>
    </row>
    <row r="88" spans="1:14" ht="11.25">
      <c r="A88" s="142" t="s">
        <v>9</v>
      </c>
      <c r="B88" s="142"/>
      <c r="C88" s="142" t="s">
        <v>9</v>
      </c>
      <c r="D88" s="142"/>
      <c r="E88" s="142" t="s">
        <v>9</v>
      </c>
      <c r="F88" s="142"/>
      <c r="G88" s="142" t="s">
        <v>9</v>
      </c>
      <c r="H88" s="142"/>
      <c r="I88" s="142" t="s">
        <v>9</v>
      </c>
      <c r="J88" s="142"/>
      <c r="K88" s="142" t="s">
        <v>9</v>
      </c>
      <c r="L88" s="142"/>
      <c r="M88" s="142" t="s">
        <v>9</v>
      </c>
      <c r="N88" s="142"/>
    </row>
    <row r="89" spans="1:14" ht="11.25">
      <c r="A89" s="215"/>
      <c r="B89" s="215"/>
      <c r="C89" s="215"/>
      <c r="D89" s="215"/>
      <c r="E89" s="215"/>
      <c r="F89" s="215"/>
      <c r="G89" s="215"/>
      <c r="H89" s="215"/>
      <c r="I89" s="215"/>
      <c r="J89" s="215"/>
      <c r="K89" s="215"/>
      <c r="L89" s="215"/>
      <c r="M89" s="215"/>
      <c r="N89" s="215"/>
    </row>
    <row r="90" spans="1:14" ht="11.25">
      <c r="A90" s="215"/>
      <c r="B90" s="215"/>
      <c r="C90" s="215"/>
      <c r="D90" s="215"/>
      <c r="E90" s="215"/>
      <c r="F90" s="215"/>
      <c r="G90" s="215"/>
      <c r="H90" s="215"/>
      <c r="I90" s="215"/>
      <c r="J90" s="215"/>
      <c r="K90" s="215"/>
      <c r="L90" s="215"/>
      <c r="M90" s="215"/>
      <c r="N90" s="215"/>
    </row>
    <row r="91" spans="1:14" ht="11.25">
      <c r="A91" s="215"/>
      <c r="B91" s="215"/>
      <c r="C91" s="215"/>
      <c r="D91" s="215"/>
      <c r="E91" s="215"/>
      <c r="F91" s="215"/>
      <c r="G91" s="215"/>
      <c r="H91" s="215"/>
      <c r="I91" s="215"/>
      <c r="J91" s="215"/>
      <c r="K91" s="215"/>
      <c r="L91" s="215"/>
      <c r="M91" s="215"/>
      <c r="N91" s="215"/>
    </row>
    <row r="92" spans="1:14" ht="11.25">
      <c r="A92" s="215"/>
      <c r="B92" s="215"/>
      <c r="C92" s="215"/>
      <c r="D92" s="215"/>
      <c r="E92" s="215"/>
      <c r="F92" s="215"/>
      <c r="G92" s="215"/>
      <c r="H92" s="215"/>
      <c r="I92" s="215"/>
      <c r="J92" s="215"/>
      <c r="K92" s="215"/>
      <c r="L92" s="215"/>
      <c r="M92" s="215"/>
      <c r="N92" s="215"/>
    </row>
    <row r="93" spans="1:14" ht="11.25">
      <c r="A93" s="215"/>
      <c r="B93" s="215"/>
      <c r="C93" s="215"/>
      <c r="D93" s="215"/>
      <c r="E93" s="215"/>
      <c r="F93" s="215"/>
      <c r="G93" s="215"/>
      <c r="H93" s="215"/>
      <c r="I93" s="215"/>
      <c r="J93" s="215"/>
      <c r="K93" s="215"/>
      <c r="L93" s="215"/>
      <c r="M93" s="215"/>
      <c r="N93" s="215"/>
    </row>
    <row r="94" spans="1:14" ht="11.25">
      <c r="A94" s="142" t="s">
        <v>10</v>
      </c>
      <c r="B94" s="142" t="s">
        <v>17</v>
      </c>
      <c r="C94" s="142" t="s">
        <v>10</v>
      </c>
      <c r="D94" s="142"/>
      <c r="E94" s="142" t="s">
        <v>10</v>
      </c>
      <c r="F94" s="142"/>
      <c r="G94" s="142" t="s">
        <v>10</v>
      </c>
      <c r="H94" s="142"/>
      <c r="I94" s="142" t="s">
        <v>10</v>
      </c>
      <c r="J94" s="142"/>
      <c r="K94" s="142" t="s">
        <v>10</v>
      </c>
      <c r="L94" s="142"/>
      <c r="M94" s="142" t="s">
        <v>10</v>
      </c>
      <c r="N94" s="142"/>
    </row>
    <row r="95" spans="1:14" ht="11.25">
      <c r="A95" s="215"/>
      <c r="B95" s="215"/>
      <c r="C95" s="215"/>
      <c r="D95" s="215"/>
      <c r="E95" s="215"/>
      <c r="F95" s="215"/>
      <c r="G95" s="215"/>
      <c r="H95" s="215"/>
      <c r="I95" s="215"/>
      <c r="J95" s="215"/>
      <c r="K95" s="215"/>
      <c r="L95" s="215"/>
      <c r="M95" s="215"/>
      <c r="N95" s="215"/>
    </row>
    <row r="96" spans="1:14" ht="11.25">
      <c r="A96" s="215"/>
      <c r="B96" s="215"/>
      <c r="C96" s="215"/>
      <c r="D96" s="215"/>
      <c r="E96" s="215"/>
      <c r="F96" s="215"/>
      <c r="G96" s="215"/>
      <c r="H96" s="215"/>
      <c r="I96" s="215"/>
      <c r="J96" s="215"/>
      <c r="K96" s="215"/>
      <c r="L96" s="215"/>
      <c r="M96" s="215"/>
      <c r="N96" s="215"/>
    </row>
    <row r="97" spans="1:14" ht="11.25">
      <c r="A97" s="215"/>
      <c r="B97" s="215"/>
      <c r="C97" s="215"/>
      <c r="D97" s="215"/>
      <c r="E97" s="215"/>
      <c r="F97" s="215"/>
      <c r="G97" s="215"/>
      <c r="H97" s="215"/>
      <c r="I97" s="215"/>
      <c r="J97" s="215"/>
      <c r="K97" s="215"/>
      <c r="L97" s="215"/>
      <c r="M97" s="215"/>
      <c r="N97" s="215"/>
    </row>
    <row r="98" spans="1:14" ht="11.25">
      <c r="A98" s="215"/>
      <c r="B98" s="215"/>
      <c r="C98" s="215"/>
      <c r="D98" s="215"/>
      <c r="E98" s="215"/>
      <c r="F98" s="215"/>
      <c r="G98" s="215"/>
      <c r="H98" s="215"/>
      <c r="I98" s="215"/>
      <c r="J98" s="215"/>
      <c r="K98" s="215"/>
      <c r="L98" s="215"/>
      <c r="M98" s="215"/>
      <c r="N98" s="215"/>
    </row>
    <row r="99" spans="1:14" ht="12" thickBot="1">
      <c r="A99" s="215"/>
      <c r="B99" s="215"/>
      <c r="C99" s="215"/>
      <c r="D99" s="215"/>
      <c r="E99" s="215"/>
      <c r="F99" s="215"/>
      <c r="G99" s="215"/>
      <c r="H99" s="215"/>
      <c r="I99" s="215"/>
      <c r="J99" s="215"/>
      <c r="K99" s="215"/>
      <c r="L99" s="215"/>
      <c r="M99" s="215"/>
      <c r="N99" s="215"/>
    </row>
    <row r="100" spans="1:14" ht="12" thickBot="1">
      <c r="A100" s="55" t="s">
        <v>11</v>
      </c>
      <c r="B100" s="56">
        <f>SUM(B76:B99)</f>
        <v>0</v>
      </c>
      <c r="C100" s="56" t="s">
        <v>11</v>
      </c>
      <c r="D100" s="56">
        <f>SUM(D76:D99)</f>
        <v>0</v>
      </c>
      <c r="E100" s="56" t="s">
        <v>11</v>
      </c>
      <c r="F100" s="56">
        <f>SUM(F76:F99)</f>
        <v>0</v>
      </c>
      <c r="G100" s="56" t="s">
        <v>11</v>
      </c>
      <c r="H100" s="56">
        <f>SUM(H76:H99)</f>
        <v>0</v>
      </c>
      <c r="I100" s="56" t="s">
        <v>11</v>
      </c>
      <c r="J100" s="56">
        <f>SUM(J76:J99)</f>
        <v>0</v>
      </c>
      <c r="K100" s="56" t="s">
        <v>11</v>
      </c>
      <c r="L100" s="56">
        <f>SUM(L76:L99)</f>
        <v>0</v>
      </c>
      <c r="M100" s="56" t="s">
        <v>11</v>
      </c>
      <c r="N100" s="57">
        <f>SUM(N76:N99)</f>
        <v>0</v>
      </c>
    </row>
    <row r="101" spans="1:14" ht="22.5" customHeight="1" thickBot="1">
      <c r="A101" s="59" t="s">
        <v>95</v>
      </c>
      <c r="B101" s="213">
        <v>0</v>
      </c>
      <c r="C101" s="58" t="s">
        <v>48</v>
      </c>
      <c r="D101" s="213">
        <v>0</v>
      </c>
      <c r="E101" s="58" t="s">
        <v>48</v>
      </c>
      <c r="F101" s="213">
        <v>0</v>
      </c>
      <c r="G101" s="58" t="s">
        <v>48</v>
      </c>
      <c r="H101" s="213">
        <v>0</v>
      </c>
      <c r="I101" s="58" t="s">
        <v>48</v>
      </c>
      <c r="J101" s="213">
        <v>0</v>
      </c>
      <c r="K101" s="58" t="s">
        <v>48</v>
      </c>
      <c r="L101" s="213">
        <v>0</v>
      </c>
      <c r="M101" s="58" t="s">
        <v>48</v>
      </c>
      <c r="N101" s="214">
        <v>0</v>
      </c>
    </row>
    <row r="102" spans="1:14" ht="12" thickBot="1">
      <c r="A102" s="1" t="s">
        <v>12</v>
      </c>
      <c r="B102" s="1" t="str">
        <f>IF(B100=0,"0",$C$1-B100+B101)</f>
        <v>0</v>
      </c>
      <c r="C102" s="1" t="s">
        <v>12</v>
      </c>
      <c r="D102" s="1" t="str">
        <f>IF(D100=0,"0",$C$1-D100+D101)</f>
        <v>0</v>
      </c>
      <c r="E102" s="1" t="s">
        <v>12</v>
      </c>
      <c r="F102" s="1" t="str">
        <f>IF(F100=0,"0",$C$1-F100+F101)</f>
        <v>0</v>
      </c>
      <c r="G102" s="1" t="s">
        <v>12</v>
      </c>
      <c r="H102" s="1" t="str">
        <f>IF(H100=0,"0",$C$1-H100+H101)</f>
        <v>0</v>
      </c>
      <c r="I102" s="1" t="s">
        <v>12</v>
      </c>
      <c r="J102" s="1" t="str">
        <f>IF(J100=0,"0",$C$1-J100+J101)</f>
        <v>0</v>
      </c>
      <c r="K102" s="1" t="s">
        <v>12</v>
      </c>
      <c r="L102" s="1" t="str">
        <f>IF(L100=0,"0",$C$1-L100+L101)</f>
        <v>0</v>
      </c>
      <c r="M102" s="1" t="s">
        <v>12</v>
      </c>
      <c r="N102" s="1" t="str">
        <f>IF(N100=0,"0",$C$1-N100+N101)</f>
        <v>0</v>
      </c>
    </row>
    <row r="103" spans="1:14" ht="17.25" customHeight="1" thickBot="1">
      <c r="A103" s="65">
        <f>(G105*14)+H105</f>
        <v>0</v>
      </c>
      <c r="B103" s="65">
        <f>B101+D101+F101+H101+J101+L101+N101</f>
        <v>0</v>
      </c>
      <c r="C103" s="65">
        <v>12</v>
      </c>
      <c r="D103" s="65">
        <f>C103-B103</f>
        <v>12</v>
      </c>
      <c r="E103" s="2"/>
      <c r="F103" s="2"/>
      <c r="G103" s="2" t="s">
        <v>64</v>
      </c>
      <c r="H103" s="2"/>
      <c r="I103" s="2"/>
      <c r="J103" s="2" t="s">
        <v>17</v>
      </c>
      <c r="K103" s="2"/>
      <c r="L103" s="2"/>
      <c r="M103" s="2"/>
      <c r="N103" s="3"/>
    </row>
    <row r="104" spans="1:14" ht="12" thickBot="1">
      <c r="A104" s="65">
        <f>(G106*14)+H106</f>
        <v>0</v>
      </c>
      <c r="B104" s="2"/>
      <c r="C104" s="2"/>
      <c r="D104" s="2"/>
      <c r="E104" s="2"/>
      <c r="F104" s="2"/>
      <c r="G104" s="5" t="s">
        <v>20</v>
      </c>
      <c r="H104" s="5" t="s">
        <v>21</v>
      </c>
      <c r="I104" s="2"/>
      <c r="J104" s="2"/>
      <c r="K104" s="5" t="s">
        <v>21</v>
      </c>
      <c r="M104" s="2"/>
      <c r="N104" s="3">
        <v>21</v>
      </c>
    </row>
    <row r="105" spans="1:14" s="145" customFormat="1" ht="13.5" thickBot="1">
      <c r="A105" s="102" t="s">
        <v>15</v>
      </c>
      <c r="B105" s="48"/>
      <c r="C105" s="12">
        <f>SUM(B100:N100)</f>
        <v>0</v>
      </c>
      <c r="D105" s="143"/>
      <c r="E105" s="63" t="s">
        <v>18</v>
      </c>
      <c r="F105" s="112" t="e">
        <f>A75</f>
        <v>#VALUE!</v>
      </c>
      <c r="G105" s="218">
        <f>G70</f>
        <v>0</v>
      </c>
      <c r="H105" s="234">
        <f>H70</f>
        <v>0</v>
      </c>
      <c r="I105" s="293" t="s">
        <v>19</v>
      </c>
      <c r="J105" s="292"/>
      <c r="K105" s="113">
        <f>IF(G106&lt;1,0,A103-A104)</f>
        <v>0</v>
      </c>
      <c r="L105" s="289" t="str">
        <f>IF(K105&gt;0,"Well Done !","Try Harder")</f>
        <v>Try Harder</v>
      </c>
      <c r="M105" s="290"/>
      <c r="N105" s="144"/>
    </row>
    <row r="106" spans="1:14" s="145" customFormat="1" ht="22.5" customHeight="1" thickBot="1">
      <c r="A106" s="111" t="s">
        <v>16</v>
      </c>
      <c r="B106" s="62"/>
      <c r="C106" s="12">
        <f>SUM(B102:N102)</f>
        <v>0</v>
      </c>
      <c r="D106" s="146"/>
      <c r="E106" s="63" t="s">
        <v>18</v>
      </c>
      <c r="F106" s="108" t="e">
        <f>M75</f>
        <v>#VALUE!</v>
      </c>
      <c r="G106" s="218">
        <v>0</v>
      </c>
      <c r="H106" s="234">
        <v>0</v>
      </c>
      <c r="I106" s="67" t="s">
        <v>37</v>
      </c>
      <c r="J106" s="201">
        <f>((G106*14+H106)*0.4535924)/(((E73*12+G73)*0.0254)^2)</f>
        <v>0</v>
      </c>
      <c r="K106" s="202"/>
      <c r="L106" s="203"/>
      <c r="M106" s="147"/>
      <c r="N106" s="148"/>
    </row>
    <row r="107" spans="1:14" s="151" customFormat="1" ht="11.25">
      <c r="A107" s="149"/>
      <c r="B107" s="149"/>
      <c r="C107" s="149"/>
      <c r="D107" s="149"/>
      <c r="E107" s="150"/>
      <c r="F107" s="150"/>
      <c r="G107" s="150"/>
      <c r="H107" s="150"/>
      <c r="I107" s="150"/>
      <c r="J107" s="150"/>
      <c r="K107" s="149"/>
      <c r="L107" s="149"/>
      <c r="M107" s="149"/>
      <c r="N107" s="149"/>
    </row>
    <row r="108" spans="1:14" s="151" customFormat="1" ht="12" thickBot="1">
      <c r="A108" s="149"/>
      <c r="B108" s="149"/>
      <c r="C108" s="149"/>
      <c r="D108" s="149"/>
      <c r="E108" s="150"/>
      <c r="F108" s="150"/>
      <c r="G108" s="150"/>
      <c r="H108" s="150"/>
      <c r="I108" s="150"/>
      <c r="J108" s="150"/>
      <c r="K108" s="149"/>
      <c r="L108" s="149"/>
      <c r="M108" s="149"/>
      <c r="N108" s="149"/>
    </row>
    <row r="109" spans="1:14" s="132" customFormat="1" ht="32.25" customHeight="1" thickBot="1">
      <c r="A109" s="101" t="str">
        <f>A1</f>
        <v> </v>
      </c>
      <c r="B109" s="7" t="s">
        <v>13</v>
      </c>
      <c r="C109" s="105">
        <f>('Input Data'!$K$14)</f>
        <v>6</v>
      </c>
      <c r="D109" s="7" t="s">
        <v>40</v>
      </c>
      <c r="E109" s="105">
        <f>('Input Data'!$D$14)</f>
        <v>6</v>
      </c>
      <c r="F109" s="7" t="s">
        <v>41</v>
      </c>
      <c r="G109" s="105">
        <f>('Input Data'!$E$14)</f>
        <v>3</v>
      </c>
      <c r="H109" s="115" t="s">
        <v>90</v>
      </c>
      <c r="I109" s="209">
        <v>0</v>
      </c>
      <c r="J109" s="115" t="s">
        <v>91</v>
      </c>
      <c r="K109" s="209">
        <v>0</v>
      </c>
      <c r="L109" s="115" t="s">
        <v>92</v>
      </c>
      <c r="M109" s="116">
        <f>(I109*0.015)+(K109*0.25)</f>
        <v>0</v>
      </c>
      <c r="N109" s="7" t="s">
        <v>29</v>
      </c>
    </row>
    <row r="110" spans="1:14" ht="12" thickBot="1">
      <c r="A110" s="133" t="s">
        <v>0</v>
      </c>
      <c r="B110" s="133"/>
      <c r="C110" s="133" t="s">
        <v>1</v>
      </c>
      <c r="D110" s="133"/>
      <c r="E110" s="133" t="s">
        <v>2</v>
      </c>
      <c r="F110" s="133"/>
      <c r="G110" s="133" t="s">
        <v>3</v>
      </c>
      <c r="H110" s="133"/>
      <c r="I110" s="133" t="s">
        <v>4</v>
      </c>
      <c r="J110" s="133"/>
      <c r="K110" s="133" t="s">
        <v>5</v>
      </c>
      <c r="L110" s="133"/>
      <c r="M110" s="133" t="s">
        <v>6</v>
      </c>
      <c r="N110" s="133"/>
    </row>
    <row r="111" spans="1:14" ht="12" thickBot="1">
      <c r="A111" s="138" t="e">
        <f>A75+7</f>
        <v>#VALUE!</v>
      </c>
      <c r="B111" s="137" t="s">
        <v>14</v>
      </c>
      <c r="C111" s="137" t="e">
        <f>A111+1</f>
        <v>#VALUE!</v>
      </c>
      <c r="D111" s="138" t="s">
        <v>14</v>
      </c>
      <c r="E111" s="137" t="e">
        <f>A111+2</f>
        <v>#VALUE!</v>
      </c>
      <c r="F111" s="137" t="s">
        <v>14</v>
      </c>
      <c r="G111" s="137" t="e">
        <f>A111+3</f>
        <v>#VALUE!</v>
      </c>
      <c r="H111" s="137" t="s">
        <v>14</v>
      </c>
      <c r="I111" s="137" t="e">
        <f>A111+4</f>
        <v>#VALUE!</v>
      </c>
      <c r="J111" s="137" t="s">
        <v>14</v>
      </c>
      <c r="K111" s="137" t="e">
        <f>A111+5</f>
        <v>#VALUE!</v>
      </c>
      <c r="L111" s="137" t="s">
        <v>14</v>
      </c>
      <c r="M111" s="137" t="e">
        <f>A111+6</f>
        <v>#VALUE!</v>
      </c>
      <c r="N111" s="137" t="s">
        <v>14</v>
      </c>
    </row>
    <row r="112" spans="1:19" ht="12" thickBot="1">
      <c r="A112" s="152" t="s">
        <v>7</v>
      </c>
      <c r="B112" s="139"/>
      <c r="C112" s="139" t="s">
        <v>7</v>
      </c>
      <c r="D112" s="139" t="s">
        <v>17</v>
      </c>
      <c r="E112" s="139" t="s">
        <v>7</v>
      </c>
      <c r="F112" s="139"/>
      <c r="G112" s="139" t="s">
        <v>7</v>
      </c>
      <c r="H112" s="139"/>
      <c r="I112" s="139" t="s">
        <v>7</v>
      </c>
      <c r="J112" s="139"/>
      <c r="K112" s="139" t="s">
        <v>7</v>
      </c>
      <c r="L112" s="139"/>
      <c r="M112" s="139" t="s">
        <v>7</v>
      </c>
      <c r="N112" s="140"/>
      <c r="O112" s="2"/>
      <c r="P112" s="2"/>
      <c r="Q112" s="2"/>
      <c r="R112" s="2"/>
      <c r="S112" s="2"/>
    </row>
    <row r="113" spans="1:14" ht="11.25">
      <c r="A113" s="215"/>
      <c r="B113" s="215"/>
      <c r="C113" s="215"/>
      <c r="D113" s="215"/>
      <c r="E113" s="215"/>
      <c r="F113" s="215"/>
      <c r="G113" s="215"/>
      <c r="H113" s="215"/>
      <c r="I113" s="215"/>
      <c r="J113" s="215"/>
      <c r="K113" s="215"/>
      <c r="L113" s="215"/>
      <c r="M113" s="215"/>
      <c r="N113" s="215"/>
    </row>
    <row r="114" spans="1:14" ht="11.25">
      <c r="A114" s="215"/>
      <c r="B114" s="215"/>
      <c r="C114" s="215"/>
      <c r="D114" s="215"/>
      <c r="E114" s="215"/>
      <c r="F114" s="215"/>
      <c r="G114" s="215"/>
      <c r="H114" s="215"/>
      <c r="I114" s="215"/>
      <c r="J114" s="215"/>
      <c r="K114" s="215"/>
      <c r="L114" s="215"/>
      <c r="M114" s="215"/>
      <c r="N114" s="215"/>
    </row>
    <row r="115" spans="1:14" ht="11.25">
      <c r="A115" s="215"/>
      <c r="B115" s="215"/>
      <c r="C115" s="215"/>
      <c r="D115" s="215"/>
      <c r="E115" s="215"/>
      <c r="F115" s="215"/>
      <c r="G115" s="215"/>
      <c r="H115" s="215"/>
      <c r="I115" s="215"/>
      <c r="J115" s="215"/>
      <c r="K115" s="215"/>
      <c r="L115" s="215"/>
      <c r="M115" s="215"/>
      <c r="N115" s="215"/>
    </row>
    <row r="116" spans="1:14" ht="11.25">
      <c r="A116" s="215"/>
      <c r="B116" s="215"/>
      <c r="C116" s="215"/>
      <c r="D116" s="215"/>
      <c r="E116" s="215"/>
      <c r="F116" s="215"/>
      <c r="G116" s="215"/>
      <c r="H116" s="215"/>
      <c r="I116" s="215"/>
      <c r="J116" s="215"/>
      <c r="K116" s="215"/>
      <c r="L116" s="215"/>
      <c r="M116" s="215"/>
      <c r="N116" s="215"/>
    </row>
    <row r="117" spans="1:14" ht="11.25">
      <c r="A117" s="215"/>
      <c r="B117" s="215"/>
      <c r="C117" s="215"/>
      <c r="D117" s="215"/>
      <c r="E117" s="215"/>
      <c r="F117" s="215"/>
      <c r="G117" s="215"/>
      <c r="H117" s="215"/>
      <c r="I117" s="215"/>
      <c r="J117" s="215"/>
      <c r="K117" s="215"/>
      <c r="L117" s="215"/>
      <c r="M117" s="215"/>
      <c r="N117" s="215"/>
    </row>
    <row r="118" spans="1:14" ht="11.25">
      <c r="A118" s="142" t="s">
        <v>8</v>
      </c>
      <c r="B118" s="142"/>
      <c r="C118" s="142" t="s">
        <v>8</v>
      </c>
      <c r="D118" s="142"/>
      <c r="E118" s="142" t="s">
        <v>8</v>
      </c>
      <c r="F118" s="142"/>
      <c r="G118" s="142" t="s">
        <v>8</v>
      </c>
      <c r="H118" s="142"/>
      <c r="I118" s="142" t="s">
        <v>8</v>
      </c>
      <c r="J118" s="142"/>
      <c r="K118" s="142" t="s">
        <v>8</v>
      </c>
      <c r="L118" s="142"/>
      <c r="M118" s="142" t="s">
        <v>8</v>
      </c>
      <c r="N118" s="142"/>
    </row>
    <row r="119" spans="1:14" ht="11.25">
      <c r="A119" s="215"/>
      <c r="B119" s="215"/>
      <c r="C119" s="215"/>
      <c r="D119" s="215"/>
      <c r="E119" s="215"/>
      <c r="F119" s="215"/>
      <c r="G119" s="215"/>
      <c r="H119" s="215"/>
      <c r="I119" s="215"/>
      <c r="J119" s="215"/>
      <c r="K119" s="215"/>
      <c r="L119" s="215"/>
      <c r="M119" s="215"/>
      <c r="N119" s="215"/>
    </row>
    <row r="120" spans="1:14" ht="11.25">
      <c r="A120" s="215"/>
      <c r="B120" s="215"/>
      <c r="C120" s="215"/>
      <c r="D120" s="215"/>
      <c r="E120" s="215"/>
      <c r="F120" s="215"/>
      <c r="G120" s="215"/>
      <c r="H120" s="215"/>
      <c r="I120" s="215"/>
      <c r="J120" s="215"/>
      <c r="K120" s="215"/>
      <c r="L120" s="215"/>
      <c r="M120" s="215"/>
      <c r="N120" s="215"/>
    </row>
    <row r="121" spans="1:14" ht="11.25">
      <c r="A121" s="215"/>
      <c r="B121" s="215"/>
      <c r="C121" s="215"/>
      <c r="D121" s="215"/>
      <c r="E121" s="215"/>
      <c r="F121" s="215"/>
      <c r="G121" s="215"/>
      <c r="H121" s="215"/>
      <c r="I121" s="215"/>
      <c r="J121" s="215"/>
      <c r="K121" s="215"/>
      <c r="L121" s="215"/>
      <c r="M121" s="215"/>
      <c r="N121" s="215"/>
    </row>
    <row r="122" spans="1:14" ht="11.25">
      <c r="A122" s="215"/>
      <c r="B122" s="215"/>
      <c r="C122" s="215"/>
      <c r="D122" s="215"/>
      <c r="E122" s="215"/>
      <c r="F122" s="215"/>
      <c r="G122" s="215"/>
      <c r="H122" s="215"/>
      <c r="I122" s="215"/>
      <c r="J122" s="215"/>
      <c r="K122" s="215"/>
      <c r="L122" s="215"/>
      <c r="M122" s="215"/>
      <c r="N122" s="215"/>
    </row>
    <row r="123" spans="1:14" ht="11.25">
      <c r="A123" s="215"/>
      <c r="B123" s="215"/>
      <c r="C123" s="215"/>
      <c r="D123" s="215"/>
      <c r="E123" s="215"/>
      <c r="F123" s="215"/>
      <c r="G123" s="215"/>
      <c r="H123" s="215"/>
      <c r="I123" s="215"/>
      <c r="J123" s="215"/>
      <c r="K123" s="215"/>
      <c r="L123" s="215"/>
      <c r="M123" s="215"/>
      <c r="N123" s="215"/>
    </row>
    <row r="124" spans="1:14" ht="11.25">
      <c r="A124" s="142" t="s">
        <v>9</v>
      </c>
      <c r="B124" s="142"/>
      <c r="C124" s="142" t="s">
        <v>9</v>
      </c>
      <c r="D124" s="142"/>
      <c r="E124" s="142" t="s">
        <v>9</v>
      </c>
      <c r="F124" s="142"/>
      <c r="G124" s="142" t="s">
        <v>9</v>
      </c>
      <c r="H124" s="142"/>
      <c r="I124" s="142" t="s">
        <v>9</v>
      </c>
      <c r="J124" s="142"/>
      <c r="K124" s="142" t="s">
        <v>9</v>
      </c>
      <c r="L124" s="142"/>
      <c r="M124" s="142" t="s">
        <v>9</v>
      </c>
      <c r="N124" s="142"/>
    </row>
    <row r="125" spans="1:14" ht="11.25">
      <c r="A125" s="215"/>
      <c r="B125" s="215"/>
      <c r="C125" s="215"/>
      <c r="D125" s="215"/>
      <c r="E125" s="215"/>
      <c r="F125" s="215"/>
      <c r="G125" s="215"/>
      <c r="H125" s="215"/>
      <c r="I125" s="215"/>
      <c r="J125" s="215"/>
      <c r="K125" s="215"/>
      <c r="L125" s="215"/>
      <c r="M125" s="215"/>
      <c r="N125" s="215"/>
    </row>
    <row r="126" spans="1:14" ht="11.25">
      <c r="A126" s="215"/>
      <c r="B126" s="215"/>
      <c r="C126" s="215"/>
      <c r="D126" s="215"/>
      <c r="E126" s="215"/>
      <c r="F126" s="215"/>
      <c r="G126" s="215"/>
      <c r="H126" s="215"/>
      <c r="I126" s="215"/>
      <c r="J126" s="215"/>
      <c r="K126" s="215"/>
      <c r="L126" s="215"/>
      <c r="M126" s="215"/>
      <c r="N126" s="215"/>
    </row>
    <row r="127" spans="1:14" ht="11.25">
      <c r="A127" s="215"/>
      <c r="B127" s="215"/>
      <c r="C127" s="215"/>
      <c r="D127" s="215"/>
      <c r="E127" s="215"/>
      <c r="F127" s="215"/>
      <c r="G127" s="215"/>
      <c r="H127" s="215"/>
      <c r="I127" s="215"/>
      <c r="J127" s="215"/>
      <c r="K127" s="215"/>
      <c r="L127" s="215"/>
      <c r="M127" s="215"/>
      <c r="N127" s="215"/>
    </row>
    <row r="128" spans="1:14" ht="11.25">
      <c r="A128" s="215"/>
      <c r="B128" s="215"/>
      <c r="C128" s="215"/>
      <c r="D128" s="215"/>
      <c r="E128" s="215"/>
      <c r="F128" s="215"/>
      <c r="G128" s="215"/>
      <c r="H128" s="215"/>
      <c r="I128" s="215"/>
      <c r="J128" s="215"/>
      <c r="K128" s="215"/>
      <c r="L128" s="215"/>
      <c r="M128" s="215"/>
      <c r="N128" s="215"/>
    </row>
    <row r="129" spans="1:14" ht="11.25">
      <c r="A129" s="215"/>
      <c r="B129" s="215"/>
      <c r="C129" s="215"/>
      <c r="D129" s="215" t="s">
        <v>17</v>
      </c>
      <c r="E129" s="215"/>
      <c r="F129" s="215"/>
      <c r="G129" s="215"/>
      <c r="H129" s="215"/>
      <c r="I129" s="215"/>
      <c r="J129" s="215"/>
      <c r="K129" s="215"/>
      <c r="L129" s="215"/>
      <c r="M129" s="215"/>
      <c r="N129" s="215"/>
    </row>
    <row r="130" spans="1:14" ht="11.25">
      <c r="A130" s="142" t="s">
        <v>10</v>
      </c>
      <c r="B130" s="142"/>
      <c r="C130" s="142" t="s">
        <v>10</v>
      </c>
      <c r="D130" s="142"/>
      <c r="E130" s="142" t="s">
        <v>10</v>
      </c>
      <c r="F130" s="142"/>
      <c r="G130" s="142" t="s">
        <v>10</v>
      </c>
      <c r="H130" s="142"/>
      <c r="I130" s="142" t="s">
        <v>10</v>
      </c>
      <c r="J130" s="142"/>
      <c r="K130" s="142" t="s">
        <v>10</v>
      </c>
      <c r="L130" s="142"/>
      <c r="M130" s="142" t="s">
        <v>10</v>
      </c>
      <c r="N130" s="142"/>
    </row>
    <row r="131" spans="1:14" ht="11.25">
      <c r="A131" s="215"/>
      <c r="B131" s="215"/>
      <c r="C131" s="215"/>
      <c r="D131" s="215"/>
      <c r="E131" s="215"/>
      <c r="F131" s="215"/>
      <c r="G131" s="215"/>
      <c r="H131" s="215"/>
      <c r="I131" s="215"/>
      <c r="J131" s="215"/>
      <c r="K131" s="215"/>
      <c r="L131" s="215"/>
      <c r="M131" s="215"/>
      <c r="N131" s="215"/>
    </row>
    <row r="132" spans="1:14" ht="11.25">
      <c r="A132" s="215"/>
      <c r="B132" s="215"/>
      <c r="C132" s="215"/>
      <c r="D132" s="215"/>
      <c r="E132" s="215"/>
      <c r="F132" s="215"/>
      <c r="G132" s="215"/>
      <c r="H132" s="215"/>
      <c r="I132" s="215"/>
      <c r="J132" s="215"/>
      <c r="K132" s="215"/>
      <c r="L132" s="215"/>
      <c r="M132" s="215"/>
      <c r="N132" s="215"/>
    </row>
    <row r="133" spans="1:14" ht="11.25">
      <c r="A133" s="215"/>
      <c r="B133" s="215"/>
      <c r="C133" s="215"/>
      <c r="D133" s="215"/>
      <c r="E133" s="215"/>
      <c r="F133" s="215"/>
      <c r="G133" s="215"/>
      <c r="H133" s="215"/>
      <c r="I133" s="215"/>
      <c r="J133" s="215"/>
      <c r="K133" s="215"/>
      <c r="L133" s="215"/>
      <c r="M133" s="215"/>
      <c r="N133" s="215"/>
    </row>
    <row r="134" spans="1:14" ht="11.25">
      <c r="A134" s="215"/>
      <c r="B134" s="215"/>
      <c r="C134" s="215"/>
      <c r="D134" s="215"/>
      <c r="E134" s="215"/>
      <c r="F134" s="215"/>
      <c r="G134" s="215"/>
      <c r="H134" s="215"/>
      <c r="I134" s="215"/>
      <c r="J134" s="215"/>
      <c r="K134" s="215"/>
      <c r="L134" s="215"/>
      <c r="M134" s="215"/>
      <c r="N134" s="215"/>
    </row>
    <row r="135" spans="1:14" ht="12" thickBot="1">
      <c r="A135" s="215"/>
      <c r="B135" s="215"/>
      <c r="C135" s="215"/>
      <c r="D135" s="215"/>
      <c r="E135" s="215"/>
      <c r="F135" s="215"/>
      <c r="G135" s="215"/>
      <c r="H135" s="215"/>
      <c r="I135" s="215"/>
      <c r="J135" s="215"/>
      <c r="K135" s="215"/>
      <c r="L135" s="215"/>
      <c r="M135" s="215"/>
      <c r="N135" s="215"/>
    </row>
    <row r="136" spans="1:14" ht="12" thickBot="1">
      <c r="A136" s="55" t="s">
        <v>11</v>
      </c>
      <c r="B136" s="56">
        <f>SUM(B112:B135)</f>
        <v>0</v>
      </c>
      <c r="C136" s="56" t="s">
        <v>11</v>
      </c>
      <c r="D136" s="56">
        <f>SUM(D112:D135)</f>
        <v>0</v>
      </c>
      <c r="E136" s="56" t="s">
        <v>11</v>
      </c>
      <c r="F136" s="56">
        <f>SUM(F112:F135)</f>
        <v>0</v>
      </c>
      <c r="G136" s="56" t="s">
        <v>11</v>
      </c>
      <c r="H136" s="56">
        <f>SUM(H112:H135)</f>
        <v>0</v>
      </c>
      <c r="I136" s="56" t="s">
        <v>11</v>
      </c>
      <c r="J136" s="56">
        <f>SUM(J112:J135)</f>
        <v>0</v>
      </c>
      <c r="K136" s="56" t="s">
        <v>11</v>
      </c>
      <c r="L136" s="56">
        <f>SUM(L112:L135)</f>
        <v>0</v>
      </c>
      <c r="M136" s="56" t="s">
        <v>11</v>
      </c>
      <c r="N136" s="57">
        <f>SUM(N112:N135)</f>
        <v>0</v>
      </c>
    </row>
    <row r="137" spans="1:14" ht="22.5" customHeight="1" thickBot="1">
      <c r="A137" s="59" t="s">
        <v>95</v>
      </c>
      <c r="B137" s="213">
        <v>0</v>
      </c>
      <c r="C137" s="58" t="s">
        <v>48</v>
      </c>
      <c r="D137" s="213">
        <v>0</v>
      </c>
      <c r="E137" s="58" t="s">
        <v>48</v>
      </c>
      <c r="F137" s="213">
        <v>0</v>
      </c>
      <c r="G137" s="58" t="s">
        <v>48</v>
      </c>
      <c r="H137" s="213">
        <v>0</v>
      </c>
      <c r="I137" s="58" t="s">
        <v>48</v>
      </c>
      <c r="J137" s="213">
        <v>0</v>
      </c>
      <c r="K137" s="58" t="s">
        <v>48</v>
      </c>
      <c r="L137" s="213">
        <v>0</v>
      </c>
      <c r="M137" s="58" t="s">
        <v>48</v>
      </c>
      <c r="N137" s="214">
        <v>0</v>
      </c>
    </row>
    <row r="138" spans="1:14" ht="12" thickBot="1">
      <c r="A138" s="1" t="s">
        <v>12</v>
      </c>
      <c r="B138" s="1" t="str">
        <f>IF(B136=0,"0",$C$1-B136+B137)</f>
        <v>0</v>
      </c>
      <c r="C138" s="1" t="s">
        <v>12</v>
      </c>
      <c r="D138" s="1" t="str">
        <f>IF(D136=0,"0",$C$1-D136+D137)</f>
        <v>0</v>
      </c>
      <c r="E138" s="1" t="s">
        <v>12</v>
      </c>
      <c r="F138" s="1" t="str">
        <f>IF(F136=0,"0",$C$1-F136+F137)</f>
        <v>0</v>
      </c>
      <c r="G138" s="1" t="s">
        <v>12</v>
      </c>
      <c r="H138" s="1" t="str">
        <f>IF(H136=0,"0",$C$1-H136+H137)</f>
        <v>0</v>
      </c>
      <c r="I138" s="1" t="s">
        <v>12</v>
      </c>
      <c r="J138" s="1" t="str">
        <f>IF(J136=0,"0",$C$1-J136+J137)</f>
        <v>0</v>
      </c>
      <c r="K138" s="1" t="s">
        <v>12</v>
      </c>
      <c r="L138" s="1" t="str">
        <f>IF(L136=0,"0",$C$1-L136+L137)</f>
        <v>0</v>
      </c>
      <c r="M138" s="1" t="s">
        <v>12</v>
      </c>
      <c r="N138" s="1" t="str">
        <f>IF(N136=0,"0",$C$1-N136+N137)</f>
        <v>0</v>
      </c>
    </row>
    <row r="139" spans="1:14" ht="3.75" customHeight="1" thickBot="1">
      <c r="A139" s="65">
        <f>(G141*14)+H141</f>
        <v>0</v>
      </c>
      <c r="B139" s="65">
        <f>B137+D137+F137+H137+J137+L137+N137</f>
        <v>0</v>
      </c>
      <c r="C139" s="65">
        <v>12</v>
      </c>
      <c r="D139" s="65">
        <f>C139-B139</f>
        <v>12</v>
      </c>
      <c r="E139" s="2"/>
      <c r="F139" s="2"/>
      <c r="G139" s="2"/>
      <c r="H139" s="2"/>
      <c r="I139" s="2"/>
      <c r="J139" s="2" t="s">
        <v>17</v>
      </c>
      <c r="K139" s="2"/>
      <c r="L139" s="2"/>
      <c r="M139" s="2"/>
      <c r="N139" s="3"/>
    </row>
    <row r="140" spans="1:14" ht="12" thickBot="1">
      <c r="A140" s="65">
        <f>(G142*14)+H142</f>
        <v>0</v>
      </c>
      <c r="B140" s="2"/>
      <c r="C140" s="2"/>
      <c r="D140" s="2"/>
      <c r="E140" s="2"/>
      <c r="F140" s="2"/>
      <c r="G140" s="5" t="s">
        <v>20</v>
      </c>
      <c r="H140" s="5" t="s">
        <v>21</v>
      </c>
      <c r="I140" s="2"/>
      <c r="J140" s="2"/>
      <c r="K140" s="5" t="s">
        <v>21</v>
      </c>
      <c r="M140" s="2"/>
      <c r="N140" s="3"/>
    </row>
    <row r="141" spans="1:14" s="145" customFormat="1" ht="13.5" thickBot="1">
      <c r="A141" s="102" t="s">
        <v>15</v>
      </c>
      <c r="B141" s="48"/>
      <c r="C141" s="12">
        <f>SUM(B136:N136)</f>
        <v>0</v>
      </c>
      <c r="D141" s="143"/>
      <c r="E141" s="63" t="s">
        <v>18</v>
      </c>
      <c r="F141" s="112" t="e">
        <f>A111</f>
        <v>#VALUE!</v>
      </c>
      <c r="G141" s="218">
        <f>G106</f>
        <v>0</v>
      </c>
      <c r="H141" s="234">
        <f>H106</f>
        <v>0</v>
      </c>
      <c r="I141" s="293" t="s">
        <v>19</v>
      </c>
      <c r="J141" s="292"/>
      <c r="K141" s="113">
        <f>IF(G142&lt;1,0,A139-A140)</f>
        <v>0</v>
      </c>
      <c r="L141" s="289" t="str">
        <f>IF(K141&gt;0,"Well Done !","Try Harder")</f>
        <v>Try Harder</v>
      </c>
      <c r="M141" s="290"/>
      <c r="N141" s="144"/>
    </row>
    <row r="142" spans="1:14" s="145" customFormat="1" ht="20.25" customHeight="1" thickBot="1">
      <c r="A142" s="111" t="s">
        <v>16</v>
      </c>
      <c r="B142" s="62"/>
      <c r="C142" s="12">
        <f>SUM(B138:N138)</f>
        <v>0</v>
      </c>
      <c r="D142" s="146"/>
      <c r="E142" s="63" t="s">
        <v>18</v>
      </c>
      <c r="F142" s="108" t="e">
        <f>M111</f>
        <v>#VALUE!</v>
      </c>
      <c r="G142" s="218">
        <v>0</v>
      </c>
      <c r="H142" s="234">
        <v>0</v>
      </c>
      <c r="I142" s="67" t="s">
        <v>37</v>
      </c>
      <c r="J142" s="201">
        <f>((G142*14+H142)*0.4535924)/(((E109*12+G109)*0.0254)^2)</f>
        <v>0</v>
      </c>
      <c r="K142" s="202"/>
      <c r="L142" s="203"/>
      <c r="M142" s="147"/>
      <c r="N142" s="148"/>
    </row>
    <row r="143" ht="12" thickBot="1"/>
    <row r="144" spans="3:11" ht="87" customHeight="1">
      <c r="C144" s="283">
        <f>IF(G142=0,"",IF(G142&lt;&gt;'Input Data'!I7,"PLEASE GO TO INPUT DATA AND CHANGE YOUR WEIGHT IN  POINTS ALLOWANCE CALCULATOR.",""))</f>
      </c>
      <c r="D144" s="284"/>
      <c r="E144" s="284"/>
      <c r="F144" s="284"/>
      <c r="G144" s="284"/>
      <c r="H144" s="284"/>
      <c r="I144" s="284"/>
      <c r="J144" s="284"/>
      <c r="K144" s="285"/>
    </row>
    <row r="145" spans="3:11" ht="12" thickBot="1">
      <c r="C145" s="286"/>
      <c r="D145" s="287"/>
      <c r="E145" s="287"/>
      <c r="F145" s="287"/>
      <c r="G145" s="287"/>
      <c r="H145" s="287"/>
      <c r="I145" s="287"/>
      <c r="J145" s="287"/>
      <c r="K145" s="288"/>
    </row>
    <row r="146" spans="1:14" ht="11.25">
      <c r="A146" s="153"/>
      <c r="B146" s="153"/>
      <c r="C146" s="153"/>
      <c r="D146" s="153"/>
      <c r="E146" s="153"/>
      <c r="F146" s="153"/>
      <c r="G146" s="153"/>
      <c r="H146" s="153"/>
      <c r="I146" s="153"/>
      <c r="J146" s="153"/>
      <c r="K146" s="153"/>
      <c r="L146" s="153"/>
      <c r="M146" s="153"/>
      <c r="N146" s="153"/>
    </row>
  </sheetData>
  <sheetProtection password="D56B" sheet="1" objects="1" scenarios="1"/>
  <mergeCells count="9">
    <mergeCell ref="C144:K145"/>
    <mergeCell ref="L33:M33"/>
    <mergeCell ref="I33:J33"/>
    <mergeCell ref="I69:J69"/>
    <mergeCell ref="L69:M69"/>
    <mergeCell ref="I105:J105"/>
    <mergeCell ref="L105:M105"/>
    <mergeCell ref="I141:J141"/>
    <mergeCell ref="L141:M141"/>
  </mergeCells>
  <conditionalFormatting sqref="C142 C34 C106 C70">
    <cfRule type="cellIs" priority="1" dxfId="0" operator="greaterThan" stopIfTrue="1">
      <formula>0</formula>
    </cfRule>
    <cfRule type="cellIs" priority="2" dxfId="1" operator="lessThan" stopIfTrue="1">
      <formula>0</formula>
    </cfRule>
  </conditionalFormatting>
  <conditionalFormatting sqref="D30 F30:F31 H30:H31 J30:J31 L30:L31 N30:N31 B66:B67 N102:N103 D102 B30 B138 F66:F67 H66:H67 J66:J67 L66:L67 N66:N67 D66 F102:F103 H102:H103 J102:J103 L102:L103 D138 B102 N138:N139 F138:F139 H138:H139 J138:J139 L138:L139">
    <cfRule type="cellIs" priority="3" dxfId="2" operator="greaterThan" stopIfTrue="1">
      <formula>0</formula>
    </cfRule>
    <cfRule type="cellIs" priority="4" dxfId="1" operator="lessThan" stopIfTrue="1">
      <formula>0</formula>
    </cfRule>
  </conditionalFormatting>
  <conditionalFormatting sqref="K69 K33 K105 K141">
    <cfRule type="cellIs" priority="5" dxfId="3" operator="greaterThan" stopIfTrue="1">
      <formula>0</formula>
    </cfRule>
    <cfRule type="cellIs" priority="6" dxfId="1" operator="lessThan" stopIfTrue="1">
      <formula>0</formula>
    </cfRule>
  </conditionalFormatting>
  <conditionalFormatting sqref="A41:N63 A113:N135 A77:N99">
    <cfRule type="cellIs" priority="7" dxfId="1" operator="lessThan" stopIfTrue="1">
      <formula>0</formula>
    </cfRule>
  </conditionalFormatting>
  <dataValidations count="1">
    <dataValidation type="whole" operator="lessThanOrEqual" allowBlank="1" showInputMessage="1" showErrorMessage="1" errorTitle="Bonus Limit Exceeded !!!" error="Please do not use more than 12 Bonus points in one week - thanks." sqref="B29 D29 N137 F29 H29 J29 L29 B101 D101 F101 H101 J101 L101 N101 B65 D65 F65 H65 J65 L65 N65 B137 D137 F137 H137 J137 L137 N29">
      <formula1>$D31</formula1>
    </dataValidation>
  </dataValidations>
  <printOptions horizontalCentered="1" verticalCentered="1"/>
  <pageMargins left="0.35433070866141736" right="0.4724409448818898" top="0.7086614173228347" bottom="0.984251968503937" header="0.5118110236220472" footer="0.5118110236220472"/>
  <pageSetup fitToHeight="4" horizontalDpi="300" verticalDpi="300" orientation="landscape" paperSize="9" scale="96" r:id="rId1"/>
  <rowBreaks count="3" manualBreakCount="3">
    <brk id="35" max="13" man="1"/>
    <brk id="71" max="13" man="1"/>
    <brk id="107" max="13" man="1"/>
  </rowBreaks>
</worksheet>
</file>

<file path=xl/worksheets/sheet3.xml><?xml version="1.0" encoding="utf-8"?>
<worksheet xmlns="http://schemas.openxmlformats.org/spreadsheetml/2006/main" xmlns:r="http://schemas.openxmlformats.org/officeDocument/2006/relationships">
  <dimension ref="A1:S146"/>
  <sheetViews>
    <sheetView zoomScale="92" zoomScaleNormal="92" workbookViewId="0" topLeftCell="A1">
      <selection activeCell="G141" activeCellId="3" sqref="G33:H34 G69:H70 G105:H106 G141:H142"/>
    </sheetView>
  </sheetViews>
  <sheetFormatPr defaultColWidth="9.140625" defaultRowHeight="12.75"/>
  <cols>
    <col min="1" max="1" width="10.7109375" style="141" customWidth="1"/>
    <col min="2" max="2" width="12.00390625" style="141" customWidth="1"/>
    <col min="3" max="3" width="11.421875" style="141" customWidth="1"/>
    <col min="4" max="4" width="8.8515625" style="141" customWidth="1"/>
    <col min="5" max="5" width="11.421875" style="141" customWidth="1"/>
    <col min="6" max="6" width="12.57421875" style="141" customWidth="1"/>
    <col min="7" max="7" width="12.421875" style="141" customWidth="1"/>
    <col min="8" max="8" width="7.140625" style="141" customWidth="1"/>
    <col min="9" max="9" width="11.7109375" style="141" customWidth="1"/>
    <col min="10" max="10" width="6.28125" style="141" customWidth="1"/>
    <col min="11" max="11" width="11.57421875" style="141" customWidth="1"/>
    <col min="12" max="12" width="9.28125" style="141" customWidth="1"/>
    <col min="13" max="13" width="12.57421875" style="141" customWidth="1"/>
    <col min="14" max="14" width="11.00390625" style="141" customWidth="1"/>
    <col min="15" max="16384" width="9.140625" style="141" customWidth="1"/>
  </cols>
  <sheetData>
    <row r="1" spans="1:14" s="132" customFormat="1" ht="23.25" customHeight="1" thickBot="1">
      <c r="A1" s="103" t="str">
        <f>('Month 1'!A1)</f>
        <v> </v>
      </c>
      <c r="B1" s="7" t="s">
        <v>13</v>
      </c>
      <c r="C1" s="105">
        <f>('Input Data'!$K$14)</f>
        <v>6</v>
      </c>
      <c r="D1" s="7" t="s">
        <v>40</v>
      </c>
      <c r="E1" s="105">
        <f>('Input Data'!$D$14)</f>
        <v>6</v>
      </c>
      <c r="F1" s="7" t="s">
        <v>41</v>
      </c>
      <c r="G1" s="105">
        <f>('Input Data'!$E$14)</f>
        <v>3</v>
      </c>
      <c r="H1" s="115" t="s">
        <v>90</v>
      </c>
      <c r="I1" s="209">
        <v>0</v>
      </c>
      <c r="J1" s="115" t="s">
        <v>91</v>
      </c>
      <c r="K1" s="209">
        <v>0</v>
      </c>
      <c r="L1" s="115" t="s">
        <v>92</v>
      </c>
      <c r="M1" s="116">
        <f>(I1*0.015)+(K1*0.25)</f>
        <v>0</v>
      </c>
      <c r="N1" s="7" t="s">
        <v>22</v>
      </c>
    </row>
    <row r="2" spans="1:19" s="135" customFormat="1" ht="15.75" customHeight="1" thickBot="1">
      <c r="A2" s="133" t="s">
        <v>0</v>
      </c>
      <c r="B2" s="133"/>
      <c r="C2" s="133" t="s">
        <v>1</v>
      </c>
      <c r="D2" s="133"/>
      <c r="E2" s="133" t="s">
        <v>2</v>
      </c>
      <c r="F2" s="133"/>
      <c r="G2" s="133" t="s">
        <v>3</v>
      </c>
      <c r="H2" s="133"/>
      <c r="I2" s="133" t="s">
        <v>4</v>
      </c>
      <c r="J2" s="133"/>
      <c r="K2" s="133" t="s">
        <v>5</v>
      </c>
      <c r="L2" s="133"/>
      <c r="M2" s="133" t="s">
        <v>6</v>
      </c>
      <c r="N2" s="133"/>
      <c r="O2" s="134"/>
      <c r="P2" s="134"/>
      <c r="Q2" s="134"/>
      <c r="R2" s="134"/>
      <c r="S2" s="134"/>
    </row>
    <row r="3" spans="1:14" s="134" customFormat="1" ht="12" thickBot="1">
      <c r="A3" s="138" t="e">
        <f>('Month 1'!M111)+1</f>
        <v>#VALUE!</v>
      </c>
      <c r="B3" s="137" t="s">
        <v>14</v>
      </c>
      <c r="C3" s="137" t="e">
        <f>A3+1</f>
        <v>#VALUE!</v>
      </c>
      <c r="D3" s="138" t="s">
        <v>14</v>
      </c>
      <c r="E3" s="137" t="e">
        <f>A3+2</f>
        <v>#VALUE!</v>
      </c>
      <c r="F3" s="137" t="s">
        <v>14</v>
      </c>
      <c r="G3" s="137" t="e">
        <f>A3+3</f>
        <v>#VALUE!</v>
      </c>
      <c r="H3" s="137" t="s">
        <v>14</v>
      </c>
      <c r="I3" s="137" t="e">
        <f>A3+4</f>
        <v>#VALUE!</v>
      </c>
      <c r="J3" s="137" t="s">
        <v>14</v>
      </c>
      <c r="K3" s="137" t="e">
        <f>A3+5</f>
        <v>#VALUE!</v>
      </c>
      <c r="L3" s="137" t="s">
        <v>14</v>
      </c>
      <c r="M3" s="137" t="e">
        <f>A3+6</f>
        <v>#VALUE!</v>
      </c>
      <c r="N3" s="137" t="s">
        <v>14</v>
      </c>
    </row>
    <row r="4" spans="1:19" ht="12" thickBot="1">
      <c r="A4" s="152" t="s">
        <v>7</v>
      </c>
      <c r="B4" s="139"/>
      <c r="C4" s="139" t="s">
        <v>7</v>
      </c>
      <c r="D4" s="139" t="s">
        <v>17</v>
      </c>
      <c r="E4" s="139" t="s">
        <v>7</v>
      </c>
      <c r="F4" s="139"/>
      <c r="G4" s="139" t="s">
        <v>7</v>
      </c>
      <c r="H4" s="139"/>
      <c r="I4" s="139" t="s">
        <v>7</v>
      </c>
      <c r="J4" s="139"/>
      <c r="K4" s="139" t="s">
        <v>7</v>
      </c>
      <c r="L4" s="139"/>
      <c r="M4" s="139" t="s">
        <v>7</v>
      </c>
      <c r="N4" s="140"/>
      <c r="O4" s="2"/>
      <c r="P4" s="2"/>
      <c r="Q4" s="2"/>
      <c r="R4" s="2"/>
      <c r="S4" s="2"/>
    </row>
    <row r="5" spans="1:14" ht="11.25">
      <c r="A5" s="215"/>
      <c r="B5" s="215"/>
      <c r="C5" s="215"/>
      <c r="D5" s="215"/>
      <c r="E5" s="215"/>
      <c r="F5" s="215"/>
      <c r="G5" s="215"/>
      <c r="H5" s="215"/>
      <c r="I5" s="215"/>
      <c r="J5" s="215"/>
      <c r="K5" s="215"/>
      <c r="L5" s="215"/>
      <c r="M5" s="215"/>
      <c r="N5" s="215"/>
    </row>
    <row r="6" spans="1:14" ht="11.25">
      <c r="A6" s="216"/>
      <c r="B6" s="216"/>
      <c r="C6" s="216"/>
      <c r="D6" s="216"/>
      <c r="E6" s="216"/>
      <c r="F6" s="216"/>
      <c r="G6" s="216"/>
      <c r="H6" s="216"/>
      <c r="I6" s="216"/>
      <c r="J6" s="216"/>
      <c r="K6" s="216"/>
      <c r="L6" s="216"/>
      <c r="M6" s="216"/>
      <c r="N6" s="216"/>
    </row>
    <row r="7" spans="1:14" ht="11.25">
      <c r="A7" s="216"/>
      <c r="B7" s="216"/>
      <c r="C7" s="216"/>
      <c r="D7" s="216"/>
      <c r="E7" s="216"/>
      <c r="F7" s="216"/>
      <c r="G7" s="216"/>
      <c r="H7" s="216"/>
      <c r="I7" s="216"/>
      <c r="J7" s="216"/>
      <c r="K7" s="216"/>
      <c r="L7" s="216"/>
      <c r="M7" s="216"/>
      <c r="N7" s="216"/>
    </row>
    <row r="8" spans="1:14" ht="11.25">
      <c r="A8" s="216"/>
      <c r="B8" s="216"/>
      <c r="C8" s="216"/>
      <c r="D8" s="216"/>
      <c r="E8" s="216"/>
      <c r="F8" s="216"/>
      <c r="G8" s="216"/>
      <c r="H8" s="216"/>
      <c r="I8" s="216"/>
      <c r="J8" s="216"/>
      <c r="K8" s="216"/>
      <c r="L8" s="216"/>
      <c r="M8" s="216"/>
      <c r="N8" s="216"/>
    </row>
    <row r="9" spans="1:14" ht="12" thickBot="1">
      <c r="A9" s="217"/>
      <c r="B9" s="217"/>
      <c r="C9" s="217"/>
      <c r="D9" s="217"/>
      <c r="E9" s="217"/>
      <c r="F9" s="217"/>
      <c r="G9" s="217"/>
      <c r="H9" s="217"/>
      <c r="I9" s="217"/>
      <c r="J9" s="217"/>
      <c r="K9" s="217"/>
      <c r="L9" s="217"/>
      <c r="M9" s="217"/>
      <c r="N9" s="217"/>
    </row>
    <row r="10" spans="1:14" ht="12" thickBot="1">
      <c r="A10" s="152" t="s">
        <v>8</v>
      </c>
      <c r="B10" s="139"/>
      <c r="C10" s="139" t="s">
        <v>8</v>
      </c>
      <c r="D10" s="139"/>
      <c r="E10" s="139" t="s">
        <v>8</v>
      </c>
      <c r="F10" s="139"/>
      <c r="G10" s="139" t="s">
        <v>8</v>
      </c>
      <c r="H10" s="139"/>
      <c r="I10" s="139" t="s">
        <v>8</v>
      </c>
      <c r="J10" s="139"/>
      <c r="K10" s="139" t="s">
        <v>8</v>
      </c>
      <c r="L10" s="139"/>
      <c r="M10" s="139" t="s">
        <v>8</v>
      </c>
      <c r="N10" s="140"/>
    </row>
    <row r="11" spans="1:14" ht="11.25">
      <c r="A11" s="215"/>
      <c r="B11" s="215"/>
      <c r="C11" s="215"/>
      <c r="D11" s="215"/>
      <c r="E11" s="215"/>
      <c r="F11" s="215"/>
      <c r="G11" s="215"/>
      <c r="H11" s="215"/>
      <c r="I11" s="215"/>
      <c r="J11" s="215"/>
      <c r="K11" s="215"/>
      <c r="L11" s="215"/>
      <c r="M11" s="215"/>
      <c r="N11" s="215"/>
    </row>
    <row r="12" spans="1:14" ht="11.25">
      <c r="A12" s="216"/>
      <c r="B12" s="216"/>
      <c r="C12" s="216"/>
      <c r="D12" s="216"/>
      <c r="E12" s="216"/>
      <c r="F12" s="216"/>
      <c r="G12" s="216"/>
      <c r="H12" s="216"/>
      <c r="I12" s="216"/>
      <c r="J12" s="216"/>
      <c r="K12" s="216"/>
      <c r="L12" s="216"/>
      <c r="M12" s="216"/>
      <c r="N12" s="216"/>
    </row>
    <row r="13" spans="1:14" ht="11.25">
      <c r="A13" s="216"/>
      <c r="B13" s="216"/>
      <c r="C13" s="216"/>
      <c r="D13" s="216"/>
      <c r="E13" s="216"/>
      <c r="F13" s="216"/>
      <c r="G13" s="216"/>
      <c r="H13" s="216"/>
      <c r="I13" s="216"/>
      <c r="J13" s="216"/>
      <c r="K13" s="216"/>
      <c r="L13" s="216"/>
      <c r="M13" s="216"/>
      <c r="N13" s="216"/>
    </row>
    <row r="14" spans="1:14" ht="11.25">
      <c r="A14" s="216"/>
      <c r="B14" s="216"/>
      <c r="C14" s="216"/>
      <c r="D14" s="216"/>
      <c r="E14" s="216"/>
      <c r="F14" s="216"/>
      <c r="G14" s="216"/>
      <c r="H14" s="216"/>
      <c r="I14" s="216"/>
      <c r="J14" s="216"/>
      <c r="K14" s="216"/>
      <c r="L14" s="216"/>
      <c r="M14" s="216"/>
      <c r="N14" s="216"/>
    </row>
    <row r="15" spans="1:14" ht="12" thickBot="1">
      <c r="A15" s="217"/>
      <c r="B15" s="217"/>
      <c r="C15" s="217"/>
      <c r="D15" s="217"/>
      <c r="E15" s="217"/>
      <c r="F15" s="217"/>
      <c r="G15" s="217"/>
      <c r="H15" s="217"/>
      <c r="I15" s="217"/>
      <c r="J15" s="217"/>
      <c r="K15" s="217"/>
      <c r="L15" s="217"/>
      <c r="M15" s="217"/>
      <c r="N15" s="217"/>
    </row>
    <row r="16" spans="1:14" ht="12" thickBot="1">
      <c r="A16" s="154" t="s">
        <v>9</v>
      </c>
      <c r="B16" s="155"/>
      <c r="C16" s="155" t="s">
        <v>9</v>
      </c>
      <c r="D16" s="155"/>
      <c r="E16" s="155" t="s">
        <v>9</v>
      </c>
      <c r="F16" s="155"/>
      <c r="G16" s="155" t="s">
        <v>9</v>
      </c>
      <c r="H16" s="155"/>
      <c r="I16" s="155" t="s">
        <v>9</v>
      </c>
      <c r="J16" s="155"/>
      <c r="K16" s="155" t="s">
        <v>9</v>
      </c>
      <c r="L16" s="155"/>
      <c r="M16" s="155" t="s">
        <v>9</v>
      </c>
      <c r="N16" s="57"/>
    </row>
    <row r="17" spans="1:14" ht="11.25">
      <c r="A17" s="215"/>
      <c r="B17" s="215"/>
      <c r="C17" s="215"/>
      <c r="D17" s="215"/>
      <c r="E17" s="215"/>
      <c r="F17" s="215"/>
      <c r="G17" s="215"/>
      <c r="H17" s="215"/>
      <c r="I17" s="215"/>
      <c r="J17" s="215"/>
      <c r="K17" s="215"/>
      <c r="L17" s="215"/>
      <c r="M17" s="215"/>
      <c r="N17" s="215"/>
    </row>
    <row r="18" spans="1:14" ht="11.25">
      <c r="A18" s="216"/>
      <c r="B18" s="216"/>
      <c r="C18" s="216"/>
      <c r="D18" s="216"/>
      <c r="E18" s="216"/>
      <c r="F18" s="216"/>
      <c r="G18" s="216"/>
      <c r="H18" s="216"/>
      <c r="I18" s="216"/>
      <c r="J18" s="216"/>
      <c r="K18" s="216"/>
      <c r="L18" s="216"/>
      <c r="M18" s="216"/>
      <c r="N18" s="216"/>
    </row>
    <row r="19" spans="1:14" ht="11.25">
      <c r="A19" s="216"/>
      <c r="B19" s="216"/>
      <c r="C19" s="216"/>
      <c r="D19" s="216"/>
      <c r="E19" s="216"/>
      <c r="F19" s="216"/>
      <c r="G19" s="216"/>
      <c r="H19" s="216"/>
      <c r="I19" s="216"/>
      <c r="J19" s="216"/>
      <c r="K19" s="216"/>
      <c r="L19" s="216"/>
      <c r="M19" s="216"/>
      <c r="N19" s="216"/>
    </row>
    <row r="20" spans="1:14" ht="11.25">
      <c r="A20" s="216"/>
      <c r="B20" s="216"/>
      <c r="C20" s="216"/>
      <c r="D20" s="216"/>
      <c r="E20" s="216"/>
      <c r="F20" s="216"/>
      <c r="G20" s="216"/>
      <c r="H20" s="216"/>
      <c r="I20" s="216"/>
      <c r="J20" s="216"/>
      <c r="K20" s="216"/>
      <c r="L20" s="216"/>
      <c r="M20" s="216"/>
      <c r="N20" s="216"/>
    </row>
    <row r="21" spans="1:14" ht="12" thickBot="1">
      <c r="A21" s="217"/>
      <c r="B21" s="217"/>
      <c r="C21" s="217"/>
      <c r="D21" s="217"/>
      <c r="E21" s="217"/>
      <c r="F21" s="217"/>
      <c r="G21" s="217"/>
      <c r="H21" s="217"/>
      <c r="I21" s="217"/>
      <c r="J21" s="217"/>
      <c r="K21" s="217"/>
      <c r="L21" s="217"/>
      <c r="M21" s="217"/>
      <c r="N21" s="217"/>
    </row>
    <row r="22" spans="1:14" ht="12" thickBot="1">
      <c r="A22" s="154" t="s">
        <v>10</v>
      </c>
      <c r="B22" s="155"/>
      <c r="C22" s="155" t="s">
        <v>10</v>
      </c>
      <c r="D22" s="155"/>
      <c r="E22" s="155" t="s">
        <v>10</v>
      </c>
      <c r="F22" s="155"/>
      <c r="G22" s="155" t="s">
        <v>10</v>
      </c>
      <c r="H22" s="155"/>
      <c r="I22" s="155" t="s">
        <v>10</v>
      </c>
      <c r="J22" s="155"/>
      <c r="K22" s="155" t="s">
        <v>10</v>
      </c>
      <c r="L22" s="155"/>
      <c r="M22" s="155" t="s">
        <v>10</v>
      </c>
      <c r="N22" s="57"/>
    </row>
    <row r="23" spans="1:14" ht="11.25">
      <c r="A23" s="215"/>
      <c r="B23" s="215" t="s">
        <v>17</v>
      </c>
      <c r="C23" s="215"/>
      <c r="D23" s="215"/>
      <c r="E23" s="215"/>
      <c r="F23" s="215"/>
      <c r="G23" s="215"/>
      <c r="H23" s="215"/>
      <c r="I23" s="215"/>
      <c r="J23" s="215"/>
      <c r="K23" s="215"/>
      <c r="L23" s="215"/>
      <c r="M23" s="215"/>
      <c r="N23" s="215"/>
    </row>
    <row r="24" spans="1:14" ht="11.25">
      <c r="A24" s="216"/>
      <c r="B24" s="216"/>
      <c r="C24" s="216"/>
      <c r="D24" s="216"/>
      <c r="E24" s="216"/>
      <c r="F24" s="216"/>
      <c r="G24" s="216"/>
      <c r="H24" s="216"/>
      <c r="I24" s="216"/>
      <c r="J24" s="216"/>
      <c r="K24" s="216"/>
      <c r="L24" s="216"/>
      <c r="M24" s="216"/>
      <c r="N24" s="216"/>
    </row>
    <row r="25" spans="1:14" ht="11.25">
      <c r="A25" s="216"/>
      <c r="B25" s="216"/>
      <c r="C25" s="216"/>
      <c r="D25" s="216"/>
      <c r="E25" s="216"/>
      <c r="F25" s="216"/>
      <c r="G25" s="216"/>
      <c r="H25" s="216"/>
      <c r="I25" s="216"/>
      <c r="J25" s="216"/>
      <c r="K25" s="216"/>
      <c r="L25" s="216"/>
      <c r="M25" s="216"/>
      <c r="N25" s="216"/>
    </row>
    <row r="26" spans="1:14" ht="11.25">
      <c r="A26" s="216"/>
      <c r="B26" s="216"/>
      <c r="C26" s="216"/>
      <c r="D26" s="216"/>
      <c r="E26" s="216"/>
      <c r="F26" s="216"/>
      <c r="G26" s="216"/>
      <c r="H26" s="216"/>
      <c r="I26" s="216"/>
      <c r="J26" s="216"/>
      <c r="K26" s="216"/>
      <c r="L26" s="216"/>
      <c r="M26" s="216"/>
      <c r="N26" s="216"/>
    </row>
    <row r="27" spans="1:14" ht="12" thickBot="1">
      <c r="A27" s="217"/>
      <c r="B27" s="217"/>
      <c r="C27" s="217"/>
      <c r="D27" s="217"/>
      <c r="E27" s="217"/>
      <c r="F27" s="217"/>
      <c r="G27" s="217"/>
      <c r="H27" s="217"/>
      <c r="I27" s="217"/>
      <c r="J27" s="217"/>
      <c r="K27" s="217"/>
      <c r="L27" s="217"/>
      <c r="M27" s="217"/>
      <c r="N27" s="217"/>
    </row>
    <row r="28" spans="1:14" ht="12" thickBot="1">
      <c r="A28" s="55" t="s">
        <v>11</v>
      </c>
      <c r="B28" s="56">
        <f>SUM(B4:B27)</f>
        <v>0</v>
      </c>
      <c r="C28" s="56" t="s">
        <v>11</v>
      </c>
      <c r="D28" s="56">
        <f>SUM(D4:D27)</f>
        <v>0</v>
      </c>
      <c r="E28" s="56" t="s">
        <v>11</v>
      </c>
      <c r="F28" s="56">
        <f>SUM(F4:F27)</f>
        <v>0</v>
      </c>
      <c r="G28" s="56" t="s">
        <v>11</v>
      </c>
      <c r="H28" s="56">
        <f>SUM(H4:H27)</f>
        <v>0</v>
      </c>
      <c r="I28" s="56" t="s">
        <v>11</v>
      </c>
      <c r="J28" s="56">
        <f>SUM(J4:J27)</f>
        <v>0</v>
      </c>
      <c r="K28" s="56" t="s">
        <v>11</v>
      </c>
      <c r="L28" s="56">
        <f>SUM(L4:L27)</f>
        <v>0</v>
      </c>
      <c r="M28" s="56" t="s">
        <v>11</v>
      </c>
      <c r="N28" s="57">
        <f>SUM(N4:N27)</f>
        <v>0</v>
      </c>
    </row>
    <row r="29" spans="1:14" ht="22.5" customHeight="1" thickBot="1">
      <c r="A29" s="59" t="s">
        <v>48</v>
      </c>
      <c r="B29" s="213">
        <v>0</v>
      </c>
      <c r="C29" s="58" t="s">
        <v>48</v>
      </c>
      <c r="D29" s="213">
        <v>0</v>
      </c>
      <c r="E29" s="58" t="s">
        <v>48</v>
      </c>
      <c r="F29" s="213">
        <v>0</v>
      </c>
      <c r="G29" s="58" t="s">
        <v>48</v>
      </c>
      <c r="H29" s="213">
        <v>0</v>
      </c>
      <c r="I29" s="58" t="s">
        <v>48</v>
      </c>
      <c r="J29" s="213">
        <v>0</v>
      </c>
      <c r="K29" s="58" t="s">
        <v>48</v>
      </c>
      <c r="L29" s="213">
        <v>0</v>
      </c>
      <c r="M29" s="58" t="s">
        <v>48</v>
      </c>
      <c r="N29" s="214">
        <v>0</v>
      </c>
    </row>
    <row r="30" spans="1:14" ht="12" thickBot="1">
      <c r="A30" s="1" t="s">
        <v>12</v>
      </c>
      <c r="B30" s="1" t="str">
        <f>IF(B28=0,"0",$C$1-B28+B29)</f>
        <v>0</v>
      </c>
      <c r="C30" s="1" t="s">
        <v>12</v>
      </c>
      <c r="D30" s="1" t="str">
        <f>IF(D28=0,"0",$C$1-D28+D29)</f>
        <v>0</v>
      </c>
      <c r="E30" s="1" t="s">
        <v>12</v>
      </c>
      <c r="F30" s="1" t="str">
        <f>IF(F28=0,"0",$C$1-F28+F29)</f>
        <v>0</v>
      </c>
      <c r="G30" s="1" t="s">
        <v>12</v>
      </c>
      <c r="H30" s="1" t="str">
        <f>IF(H28=0,"0",$C$1-H28+H29)</f>
        <v>0</v>
      </c>
      <c r="I30" s="1" t="s">
        <v>12</v>
      </c>
      <c r="J30" s="1" t="str">
        <f>IF(J28=0,"0",$C$1-J28+J29)</f>
        <v>0</v>
      </c>
      <c r="K30" s="1" t="s">
        <v>12</v>
      </c>
      <c r="L30" s="1" t="str">
        <f>IF(L28=0,"0",$C$1-L28+L29)</f>
        <v>0</v>
      </c>
      <c r="M30" s="1" t="s">
        <v>12</v>
      </c>
      <c r="N30" s="1" t="str">
        <f>IF(N28=0,"0",$C$1-N28+N29)</f>
        <v>0</v>
      </c>
    </row>
    <row r="31" spans="1:14" ht="12" thickBot="1">
      <c r="A31" s="65">
        <f>(G33*14)+H33</f>
        <v>0</v>
      </c>
      <c r="B31" s="65">
        <f>B29+D29+F29+H29+J29+L29+N29</f>
        <v>0</v>
      </c>
      <c r="C31" s="65">
        <v>12</v>
      </c>
      <c r="D31" s="65">
        <f>C31-B31</f>
        <v>12</v>
      </c>
      <c r="E31" s="2"/>
      <c r="F31" s="2"/>
      <c r="G31" s="2"/>
      <c r="H31" s="2"/>
      <c r="I31" s="2"/>
      <c r="J31" s="2" t="s">
        <v>17</v>
      </c>
      <c r="K31" s="2"/>
      <c r="L31" s="2"/>
      <c r="M31" s="2"/>
      <c r="N31" s="3"/>
    </row>
    <row r="32" spans="1:14" ht="12" thickBot="1">
      <c r="A32" s="65">
        <f>(G34*14)+H34</f>
        <v>0</v>
      </c>
      <c r="B32" s="2"/>
      <c r="C32" s="2"/>
      <c r="D32" s="2"/>
      <c r="E32" s="2"/>
      <c r="F32" s="2"/>
      <c r="G32" s="5" t="s">
        <v>20</v>
      </c>
      <c r="H32" s="5" t="s">
        <v>21</v>
      </c>
      <c r="I32" s="2"/>
      <c r="J32" s="2"/>
      <c r="K32" s="5" t="s">
        <v>21</v>
      </c>
      <c r="M32" s="2"/>
      <c r="N32" s="3"/>
    </row>
    <row r="33" spans="1:14" s="145" customFormat="1" ht="13.5" thickBot="1">
      <c r="A33" s="102" t="s">
        <v>15</v>
      </c>
      <c r="B33" s="48"/>
      <c r="C33" s="12">
        <f>SUM(B28:N28)</f>
        <v>0</v>
      </c>
      <c r="D33" s="143"/>
      <c r="E33" s="63" t="s">
        <v>18</v>
      </c>
      <c r="F33" s="112" t="e">
        <f>A3</f>
        <v>#VALUE!</v>
      </c>
      <c r="G33" s="114">
        <f>('Month 1'!G142)</f>
        <v>0</v>
      </c>
      <c r="H33" s="235">
        <f>('Month 1'!H142)</f>
        <v>0</v>
      </c>
      <c r="I33" s="293" t="s">
        <v>19</v>
      </c>
      <c r="J33" s="292"/>
      <c r="K33" s="113">
        <f>IF(G34&lt;1,0,A31-A32)</f>
        <v>0</v>
      </c>
      <c r="L33" s="289" t="str">
        <f>IF(K33&gt;0,"Well Done !","Try Harder")</f>
        <v>Try Harder</v>
      </c>
      <c r="M33" s="290"/>
      <c r="N33" s="144"/>
    </row>
    <row r="34" spans="1:14" s="145" customFormat="1" ht="14.25" thickBot="1" thickTop="1">
      <c r="A34" s="111" t="s">
        <v>16</v>
      </c>
      <c r="B34" s="62"/>
      <c r="C34" s="12">
        <f>SUM(B30:N30)</f>
        <v>0</v>
      </c>
      <c r="D34" s="146"/>
      <c r="E34" s="63" t="s">
        <v>18</v>
      </c>
      <c r="F34" s="108" t="e">
        <f>M3</f>
        <v>#VALUE!</v>
      </c>
      <c r="G34" s="218">
        <v>0</v>
      </c>
      <c r="H34" s="234">
        <v>0</v>
      </c>
      <c r="I34" s="67" t="s">
        <v>37</v>
      </c>
      <c r="J34" s="36">
        <f>((G34*14+H34)*0.4535924)/(((E1*12+G1)*0.0254)^2)</f>
        <v>0</v>
      </c>
      <c r="K34" s="109" t="s">
        <v>691</v>
      </c>
      <c r="L34" s="109"/>
      <c r="M34" s="12"/>
      <c r="N34" s="148"/>
    </row>
    <row r="35" spans="1:14" s="151" customFormat="1" ht="11.25">
      <c r="A35" s="149"/>
      <c r="B35" s="149"/>
      <c r="C35" s="149"/>
      <c r="D35" s="149"/>
      <c r="E35" s="150"/>
      <c r="F35" s="150"/>
      <c r="G35" s="150"/>
      <c r="H35" s="150"/>
      <c r="I35" s="150"/>
      <c r="J35" s="150"/>
      <c r="K35" s="149"/>
      <c r="L35" s="149"/>
      <c r="M35" s="149"/>
      <c r="N35" s="149"/>
    </row>
    <row r="36" spans="1:14" s="151" customFormat="1" ht="12" thickBot="1">
      <c r="A36" s="149"/>
      <c r="B36" s="149"/>
      <c r="C36" s="149"/>
      <c r="D36" s="149"/>
      <c r="E36" s="150"/>
      <c r="F36" s="150"/>
      <c r="G36" s="150"/>
      <c r="H36" s="150"/>
      <c r="I36" s="150"/>
      <c r="J36" s="150"/>
      <c r="K36" s="149"/>
      <c r="L36" s="149"/>
      <c r="M36" s="149"/>
      <c r="N36" s="149"/>
    </row>
    <row r="37" spans="1:14" s="145" customFormat="1" ht="26.25" thickBot="1">
      <c r="A37" s="104" t="str">
        <f>A1</f>
        <v> </v>
      </c>
      <c r="B37" s="7" t="s">
        <v>13</v>
      </c>
      <c r="C37" s="105">
        <f>('Input Data'!$K$14)</f>
        <v>6</v>
      </c>
      <c r="D37" s="7" t="s">
        <v>40</v>
      </c>
      <c r="E37" s="105">
        <f>('Input Data'!$D$14)</f>
        <v>6</v>
      </c>
      <c r="F37" s="7" t="s">
        <v>41</v>
      </c>
      <c r="G37" s="105">
        <f>('Input Data'!$E$14)</f>
        <v>3</v>
      </c>
      <c r="H37" s="115" t="s">
        <v>90</v>
      </c>
      <c r="I37" s="209">
        <v>0</v>
      </c>
      <c r="J37" s="115" t="s">
        <v>91</v>
      </c>
      <c r="K37" s="209">
        <v>0</v>
      </c>
      <c r="L37" s="115" t="s">
        <v>92</v>
      </c>
      <c r="M37" s="116">
        <f>(I37*0.015)+(K37*0.25)</f>
        <v>0</v>
      </c>
      <c r="N37" s="7" t="s">
        <v>23</v>
      </c>
    </row>
    <row r="38" spans="1:14" ht="12" thickBot="1">
      <c r="A38" s="133" t="s">
        <v>0</v>
      </c>
      <c r="B38" s="133"/>
      <c r="C38" s="133" t="s">
        <v>1</v>
      </c>
      <c r="D38" s="133"/>
      <c r="E38" s="133" t="s">
        <v>2</v>
      </c>
      <c r="F38" s="133"/>
      <c r="G38" s="133" t="s">
        <v>3</v>
      </c>
      <c r="H38" s="133"/>
      <c r="I38" s="133" t="s">
        <v>4</v>
      </c>
      <c r="J38" s="133"/>
      <c r="K38" s="133" t="s">
        <v>5</v>
      </c>
      <c r="L38" s="133"/>
      <c r="M38" s="133" t="s">
        <v>6</v>
      </c>
      <c r="N38" s="133"/>
    </row>
    <row r="39" spans="1:14" ht="12" thickBot="1">
      <c r="A39" s="138" t="e">
        <f>A3+7</f>
        <v>#VALUE!</v>
      </c>
      <c r="B39" s="137" t="s">
        <v>14</v>
      </c>
      <c r="C39" s="137" t="e">
        <f>A39+1</f>
        <v>#VALUE!</v>
      </c>
      <c r="D39" s="138" t="s">
        <v>14</v>
      </c>
      <c r="E39" s="137" t="e">
        <f>A39+2</f>
        <v>#VALUE!</v>
      </c>
      <c r="F39" s="137" t="s">
        <v>14</v>
      </c>
      <c r="G39" s="137" t="e">
        <f>A39+3</f>
        <v>#VALUE!</v>
      </c>
      <c r="H39" s="137" t="s">
        <v>14</v>
      </c>
      <c r="I39" s="137" t="e">
        <f>A39+4</f>
        <v>#VALUE!</v>
      </c>
      <c r="J39" s="137" t="s">
        <v>14</v>
      </c>
      <c r="K39" s="137" t="e">
        <f>A39+5</f>
        <v>#VALUE!</v>
      </c>
      <c r="L39" s="137" t="s">
        <v>14</v>
      </c>
      <c r="M39" s="137" t="e">
        <f>A39+6</f>
        <v>#VALUE!</v>
      </c>
      <c r="N39" s="137" t="s">
        <v>14</v>
      </c>
    </row>
    <row r="40" spans="1:19" ht="12" thickBot="1">
      <c r="A40" s="152" t="s">
        <v>7</v>
      </c>
      <c r="B40" s="139"/>
      <c r="C40" s="139" t="s">
        <v>7</v>
      </c>
      <c r="D40" s="139" t="s">
        <v>17</v>
      </c>
      <c r="E40" s="139" t="s">
        <v>7</v>
      </c>
      <c r="F40" s="139"/>
      <c r="G40" s="139" t="s">
        <v>7</v>
      </c>
      <c r="H40" s="139"/>
      <c r="I40" s="139" t="s">
        <v>7</v>
      </c>
      <c r="J40" s="139"/>
      <c r="K40" s="139" t="s">
        <v>7</v>
      </c>
      <c r="L40" s="139"/>
      <c r="M40" s="139" t="s">
        <v>7</v>
      </c>
      <c r="N40" s="140"/>
      <c r="O40" s="2"/>
      <c r="P40" s="2"/>
      <c r="Q40" s="2"/>
      <c r="R40" s="2"/>
      <c r="S40" s="2"/>
    </row>
    <row r="41" spans="1:14" ht="11.25">
      <c r="A41" s="215"/>
      <c r="B41" s="215" t="s">
        <v>17</v>
      </c>
      <c r="C41" s="215"/>
      <c r="D41" s="215"/>
      <c r="E41" s="215"/>
      <c r="F41" s="215"/>
      <c r="G41" s="215"/>
      <c r="H41" s="215"/>
      <c r="I41" s="215"/>
      <c r="J41" s="215"/>
      <c r="K41" s="215"/>
      <c r="L41" s="215"/>
      <c r="M41" s="215"/>
      <c r="N41" s="215"/>
    </row>
    <row r="42" spans="1:14" ht="11.25">
      <c r="A42" s="216"/>
      <c r="B42" s="216"/>
      <c r="C42" s="216"/>
      <c r="D42" s="216"/>
      <c r="E42" s="216"/>
      <c r="F42" s="216"/>
      <c r="G42" s="216"/>
      <c r="H42" s="216"/>
      <c r="I42" s="216"/>
      <c r="J42" s="216"/>
      <c r="K42" s="216"/>
      <c r="L42" s="216"/>
      <c r="M42" s="216"/>
      <c r="N42" s="216"/>
    </row>
    <row r="43" spans="1:14" ht="11.25">
      <c r="A43" s="216"/>
      <c r="B43" s="216"/>
      <c r="C43" s="216"/>
      <c r="D43" s="216"/>
      <c r="E43" s="216"/>
      <c r="F43" s="216"/>
      <c r="G43" s="216"/>
      <c r="H43" s="216"/>
      <c r="I43" s="216"/>
      <c r="J43" s="216"/>
      <c r="K43" s="216"/>
      <c r="L43" s="216"/>
      <c r="M43" s="216"/>
      <c r="N43" s="216"/>
    </row>
    <row r="44" spans="1:14" ht="11.25">
      <c r="A44" s="216"/>
      <c r="B44" s="216"/>
      <c r="C44" s="216"/>
      <c r="D44" s="216"/>
      <c r="E44" s="216"/>
      <c r="F44" s="216"/>
      <c r="G44" s="216"/>
      <c r="H44" s="216"/>
      <c r="I44" s="216"/>
      <c r="J44" s="216"/>
      <c r="K44" s="216"/>
      <c r="L44" s="216"/>
      <c r="M44" s="216"/>
      <c r="N44" s="216"/>
    </row>
    <row r="45" spans="1:14" ht="12" thickBot="1">
      <c r="A45" s="217"/>
      <c r="B45" s="217"/>
      <c r="C45" s="217"/>
      <c r="D45" s="217"/>
      <c r="E45" s="217"/>
      <c r="F45" s="217"/>
      <c r="G45" s="217"/>
      <c r="H45" s="217"/>
      <c r="I45" s="217"/>
      <c r="J45" s="217"/>
      <c r="K45" s="217"/>
      <c r="L45" s="217"/>
      <c r="M45" s="217"/>
      <c r="N45" s="217"/>
    </row>
    <row r="46" spans="1:14" ht="12" thickBot="1">
      <c r="A46" s="152" t="s">
        <v>8</v>
      </c>
      <c r="B46" s="139"/>
      <c r="C46" s="139" t="s">
        <v>8</v>
      </c>
      <c r="D46" s="139"/>
      <c r="E46" s="139" t="s">
        <v>8</v>
      </c>
      <c r="F46" s="139"/>
      <c r="G46" s="139" t="s">
        <v>8</v>
      </c>
      <c r="H46" s="139"/>
      <c r="I46" s="139" t="s">
        <v>8</v>
      </c>
      <c r="J46" s="139"/>
      <c r="K46" s="139" t="s">
        <v>8</v>
      </c>
      <c r="L46" s="139"/>
      <c r="M46" s="139" t="s">
        <v>8</v>
      </c>
      <c r="N46" s="140"/>
    </row>
    <row r="47" spans="1:14" ht="11.25">
      <c r="A47" s="215"/>
      <c r="B47" s="215"/>
      <c r="C47" s="215"/>
      <c r="D47" s="215"/>
      <c r="E47" s="215"/>
      <c r="F47" s="215"/>
      <c r="G47" s="215"/>
      <c r="H47" s="215"/>
      <c r="I47" s="215"/>
      <c r="J47" s="215"/>
      <c r="K47" s="215"/>
      <c r="L47" s="215"/>
      <c r="M47" s="215"/>
      <c r="N47" s="215"/>
    </row>
    <row r="48" spans="1:14" ht="11.25">
      <c r="A48" s="216"/>
      <c r="B48" s="216"/>
      <c r="C48" s="216"/>
      <c r="D48" s="216"/>
      <c r="E48" s="216"/>
      <c r="F48" s="216"/>
      <c r="G48" s="216"/>
      <c r="H48" s="216"/>
      <c r="I48" s="216"/>
      <c r="J48" s="216"/>
      <c r="K48" s="216"/>
      <c r="L48" s="216"/>
      <c r="M48" s="216"/>
      <c r="N48" s="216"/>
    </row>
    <row r="49" spans="1:14" ht="11.25">
      <c r="A49" s="216"/>
      <c r="B49" s="216"/>
      <c r="C49" s="216"/>
      <c r="D49" s="216"/>
      <c r="E49" s="216"/>
      <c r="F49" s="216"/>
      <c r="G49" s="216"/>
      <c r="H49" s="216"/>
      <c r="I49" s="216"/>
      <c r="J49" s="216"/>
      <c r="K49" s="216"/>
      <c r="L49" s="216"/>
      <c r="M49" s="216"/>
      <c r="N49" s="216"/>
    </row>
    <row r="50" spans="1:14" ht="11.25">
      <c r="A50" s="216"/>
      <c r="B50" s="216"/>
      <c r="C50" s="216"/>
      <c r="D50" s="216"/>
      <c r="E50" s="216"/>
      <c r="F50" s="216"/>
      <c r="G50" s="216"/>
      <c r="H50" s="216"/>
      <c r="I50" s="216"/>
      <c r="J50" s="216"/>
      <c r="K50" s="216"/>
      <c r="L50" s="216"/>
      <c r="M50" s="216"/>
      <c r="N50" s="216"/>
    </row>
    <row r="51" spans="1:14" ht="12" thickBot="1">
      <c r="A51" s="217"/>
      <c r="B51" s="217"/>
      <c r="C51" s="217"/>
      <c r="D51" s="217"/>
      <c r="E51" s="217"/>
      <c r="F51" s="217"/>
      <c r="G51" s="217"/>
      <c r="H51" s="217"/>
      <c r="I51" s="217"/>
      <c r="J51" s="217"/>
      <c r="K51" s="217"/>
      <c r="L51" s="217"/>
      <c r="M51" s="217"/>
      <c r="N51" s="217"/>
    </row>
    <row r="52" spans="1:14" ht="12" thickBot="1">
      <c r="A52" s="154" t="s">
        <v>9</v>
      </c>
      <c r="B52" s="155"/>
      <c r="C52" s="155" t="s">
        <v>9</v>
      </c>
      <c r="D52" s="155"/>
      <c r="E52" s="155" t="s">
        <v>9</v>
      </c>
      <c r="F52" s="155"/>
      <c r="G52" s="155" t="s">
        <v>9</v>
      </c>
      <c r="H52" s="155"/>
      <c r="I52" s="155" t="s">
        <v>9</v>
      </c>
      <c r="J52" s="155"/>
      <c r="K52" s="155" t="s">
        <v>9</v>
      </c>
      <c r="L52" s="155"/>
      <c r="M52" s="155" t="s">
        <v>9</v>
      </c>
      <c r="N52" s="57"/>
    </row>
    <row r="53" spans="1:14" ht="11.25">
      <c r="A53" s="215"/>
      <c r="B53" s="215"/>
      <c r="C53" s="215"/>
      <c r="D53" s="215"/>
      <c r="E53" s="215"/>
      <c r="F53" s="215"/>
      <c r="G53" s="215"/>
      <c r="H53" s="215"/>
      <c r="I53" s="215"/>
      <c r="J53" s="215"/>
      <c r="K53" s="215"/>
      <c r="L53" s="215"/>
      <c r="M53" s="215"/>
      <c r="N53" s="215"/>
    </row>
    <row r="54" spans="1:14" ht="11.25">
      <c r="A54" s="216"/>
      <c r="B54" s="216"/>
      <c r="C54" s="216"/>
      <c r="D54" s="216"/>
      <c r="E54" s="216"/>
      <c r="F54" s="216"/>
      <c r="G54" s="216"/>
      <c r="H54" s="216"/>
      <c r="I54" s="216"/>
      <c r="J54" s="216"/>
      <c r="K54" s="216"/>
      <c r="L54" s="216"/>
      <c r="M54" s="216"/>
      <c r="N54" s="216"/>
    </row>
    <row r="55" spans="1:14" ht="11.25">
      <c r="A55" s="216"/>
      <c r="B55" s="216"/>
      <c r="C55" s="216"/>
      <c r="D55" s="216"/>
      <c r="E55" s="216"/>
      <c r="F55" s="216"/>
      <c r="G55" s="216"/>
      <c r="H55" s="216"/>
      <c r="I55" s="216"/>
      <c r="J55" s="216"/>
      <c r="K55" s="216"/>
      <c r="L55" s="216"/>
      <c r="M55" s="216"/>
      <c r="N55" s="216"/>
    </row>
    <row r="56" spans="1:14" ht="11.25">
      <c r="A56" s="216"/>
      <c r="B56" s="216"/>
      <c r="C56" s="216"/>
      <c r="D56" s="216"/>
      <c r="E56" s="216"/>
      <c r="F56" s="216"/>
      <c r="G56" s="216"/>
      <c r="H56" s="216"/>
      <c r="I56" s="216"/>
      <c r="J56" s="216"/>
      <c r="K56" s="216"/>
      <c r="L56" s="216"/>
      <c r="M56" s="216"/>
      <c r="N56" s="216"/>
    </row>
    <row r="57" spans="1:14" ht="12" thickBot="1">
      <c r="A57" s="217"/>
      <c r="B57" s="217"/>
      <c r="C57" s="217"/>
      <c r="D57" s="217"/>
      <c r="E57" s="217"/>
      <c r="F57" s="217"/>
      <c r="G57" s="217"/>
      <c r="H57" s="217"/>
      <c r="I57" s="217"/>
      <c r="J57" s="217"/>
      <c r="K57" s="217"/>
      <c r="L57" s="217"/>
      <c r="M57" s="217"/>
      <c r="N57" s="217"/>
    </row>
    <row r="58" spans="1:14" ht="12" thickBot="1">
      <c r="A58" s="154" t="s">
        <v>10</v>
      </c>
      <c r="B58" s="155"/>
      <c r="C58" s="155" t="s">
        <v>10</v>
      </c>
      <c r="D58" s="155"/>
      <c r="E58" s="155" t="s">
        <v>10</v>
      </c>
      <c r="F58" s="155"/>
      <c r="G58" s="155" t="s">
        <v>10</v>
      </c>
      <c r="H58" s="155"/>
      <c r="I58" s="155" t="s">
        <v>10</v>
      </c>
      <c r="J58" s="155"/>
      <c r="K58" s="155" t="s">
        <v>10</v>
      </c>
      <c r="L58" s="155"/>
      <c r="M58" s="155" t="s">
        <v>10</v>
      </c>
      <c r="N58" s="57"/>
    </row>
    <row r="59" spans="1:14" ht="11.25">
      <c r="A59" s="215"/>
      <c r="B59" s="215"/>
      <c r="C59" s="215"/>
      <c r="D59" s="215"/>
      <c r="E59" s="215"/>
      <c r="F59" s="215"/>
      <c r="G59" s="215"/>
      <c r="H59" s="215"/>
      <c r="I59" s="215"/>
      <c r="J59" s="215"/>
      <c r="K59" s="215"/>
      <c r="L59" s="215"/>
      <c r="M59" s="215"/>
      <c r="N59" s="215"/>
    </row>
    <row r="60" spans="1:14" ht="11.25">
      <c r="A60" s="216"/>
      <c r="B60" s="216"/>
      <c r="C60" s="216"/>
      <c r="D60" s="216"/>
      <c r="E60" s="216"/>
      <c r="F60" s="216"/>
      <c r="G60" s="216"/>
      <c r="H60" s="216"/>
      <c r="I60" s="216"/>
      <c r="J60" s="216"/>
      <c r="K60" s="216"/>
      <c r="L60" s="216"/>
      <c r="M60" s="216"/>
      <c r="N60" s="216"/>
    </row>
    <row r="61" spans="1:14" ht="11.25">
      <c r="A61" s="216"/>
      <c r="B61" s="216"/>
      <c r="C61" s="216"/>
      <c r="D61" s="216"/>
      <c r="E61" s="216"/>
      <c r="F61" s="216"/>
      <c r="G61" s="216"/>
      <c r="H61" s="216"/>
      <c r="I61" s="216"/>
      <c r="J61" s="216"/>
      <c r="K61" s="216"/>
      <c r="L61" s="216"/>
      <c r="M61" s="216"/>
      <c r="N61" s="216"/>
    </row>
    <row r="62" spans="1:14" ht="11.25">
      <c r="A62" s="216"/>
      <c r="B62" s="216"/>
      <c r="C62" s="216"/>
      <c r="D62" s="216"/>
      <c r="E62" s="216"/>
      <c r="F62" s="216"/>
      <c r="G62" s="216"/>
      <c r="H62" s="216"/>
      <c r="I62" s="216"/>
      <c r="J62" s="216"/>
      <c r="K62" s="216"/>
      <c r="L62" s="216"/>
      <c r="M62" s="216"/>
      <c r="N62" s="216"/>
    </row>
    <row r="63" spans="1:14" ht="12" thickBot="1">
      <c r="A63" s="217"/>
      <c r="B63" s="217"/>
      <c r="C63" s="217"/>
      <c r="D63" s="217"/>
      <c r="E63" s="217"/>
      <c r="F63" s="217"/>
      <c r="G63" s="217"/>
      <c r="H63" s="217"/>
      <c r="I63" s="217"/>
      <c r="J63" s="217"/>
      <c r="K63" s="217"/>
      <c r="L63" s="217"/>
      <c r="M63" s="217"/>
      <c r="N63" s="217"/>
    </row>
    <row r="64" spans="1:14" ht="12" thickBot="1">
      <c r="A64" s="55" t="s">
        <v>11</v>
      </c>
      <c r="B64" s="56">
        <f>SUM(B40:B63)</f>
        <v>0</v>
      </c>
      <c r="C64" s="56" t="s">
        <v>11</v>
      </c>
      <c r="D64" s="56">
        <f>SUM(D40:D63)</f>
        <v>0</v>
      </c>
      <c r="E64" s="56" t="s">
        <v>11</v>
      </c>
      <c r="F64" s="56">
        <f>SUM(F40:F63)</f>
        <v>0</v>
      </c>
      <c r="G64" s="56" t="s">
        <v>11</v>
      </c>
      <c r="H64" s="56">
        <f>SUM(H40:H63)</f>
        <v>0</v>
      </c>
      <c r="I64" s="56" t="s">
        <v>11</v>
      </c>
      <c r="J64" s="56">
        <f>SUM(J40:J63)</f>
        <v>0</v>
      </c>
      <c r="K64" s="56" t="s">
        <v>11</v>
      </c>
      <c r="L64" s="56">
        <f>SUM(L40:L63)</f>
        <v>0</v>
      </c>
      <c r="M64" s="56" t="s">
        <v>11</v>
      </c>
      <c r="N64" s="57">
        <f>SUM(N40:N63)</f>
        <v>0</v>
      </c>
    </row>
    <row r="65" spans="1:14" ht="22.5" customHeight="1" thickBot="1">
      <c r="A65" s="59" t="s">
        <v>48</v>
      </c>
      <c r="B65" s="213">
        <v>0</v>
      </c>
      <c r="C65" s="58" t="s">
        <v>48</v>
      </c>
      <c r="D65" s="213">
        <v>0</v>
      </c>
      <c r="E65" s="58" t="s">
        <v>48</v>
      </c>
      <c r="F65" s="213">
        <v>0</v>
      </c>
      <c r="G65" s="58" t="s">
        <v>48</v>
      </c>
      <c r="H65" s="213">
        <v>0</v>
      </c>
      <c r="I65" s="58" t="s">
        <v>48</v>
      </c>
      <c r="J65" s="213">
        <v>0</v>
      </c>
      <c r="K65" s="58" t="s">
        <v>48</v>
      </c>
      <c r="L65" s="213">
        <v>0</v>
      </c>
      <c r="M65" s="58" t="s">
        <v>48</v>
      </c>
      <c r="N65" s="214">
        <v>0</v>
      </c>
    </row>
    <row r="66" spans="1:14" ht="12" thickBot="1">
      <c r="A66" s="1" t="s">
        <v>12</v>
      </c>
      <c r="B66" s="1" t="str">
        <f>IF(B64=0,"0",$C$1-B64+B65)</f>
        <v>0</v>
      </c>
      <c r="C66" s="1" t="s">
        <v>12</v>
      </c>
      <c r="D66" s="1" t="str">
        <f>IF(D64=0,"0",$C$1-D64+D65)</f>
        <v>0</v>
      </c>
      <c r="E66" s="1" t="s">
        <v>12</v>
      </c>
      <c r="F66" s="1" t="str">
        <f>IF(F64=0,"0",$C$1-F64+F65)</f>
        <v>0</v>
      </c>
      <c r="G66" s="1" t="s">
        <v>12</v>
      </c>
      <c r="H66" s="1" t="str">
        <f>IF(H64=0,"0",$C$1-H64+H65)</f>
        <v>0</v>
      </c>
      <c r="I66" s="1" t="s">
        <v>12</v>
      </c>
      <c r="J66" s="1" t="str">
        <f>IF(J64=0,"0",$C$1-J64+J65)</f>
        <v>0</v>
      </c>
      <c r="K66" s="1" t="s">
        <v>12</v>
      </c>
      <c r="L66" s="1" t="str">
        <f>IF(L64=0,"0",$C$1-L64+L65)</f>
        <v>0</v>
      </c>
      <c r="M66" s="1" t="s">
        <v>12</v>
      </c>
      <c r="N66" s="1" t="str">
        <f>IF(N64=0,"0",$C$1-N64+N65)</f>
        <v>0</v>
      </c>
    </row>
    <row r="67" spans="1:14" ht="12" thickBot="1">
      <c r="A67" s="65">
        <f>(G69*14)+H69</f>
        <v>0</v>
      </c>
      <c r="B67" s="39">
        <f>B65+D65+F65+H65+J65+L65+N65</f>
        <v>0</v>
      </c>
      <c r="C67" s="39">
        <v>12</v>
      </c>
      <c r="D67" s="39">
        <f>C67-B67</f>
        <v>12</v>
      </c>
      <c r="E67" s="2"/>
      <c r="F67" s="2"/>
      <c r="G67" s="2"/>
      <c r="H67" s="2"/>
      <c r="I67" s="2"/>
      <c r="J67" s="2" t="s">
        <v>17</v>
      </c>
      <c r="K67" s="2"/>
      <c r="L67" s="2"/>
      <c r="M67" s="2"/>
      <c r="N67" s="3"/>
    </row>
    <row r="68" spans="1:14" ht="12" thickBot="1">
      <c r="A68" s="65">
        <f>(G70*14)+H70</f>
        <v>0</v>
      </c>
      <c r="B68" s="2"/>
      <c r="C68" s="2"/>
      <c r="D68" s="2"/>
      <c r="E68" s="2"/>
      <c r="F68" s="2"/>
      <c r="G68" s="5" t="s">
        <v>20</v>
      </c>
      <c r="H68" s="5" t="s">
        <v>21</v>
      </c>
      <c r="I68" s="2"/>
      <c r="J68" s="2"/>
      <c r="K68" s="5" t="s">
        <v>21</v>
      </c>
      <c r="M68" s="2"/>
      <c r="N68" s="3"/>
    </row>
    <row r="69" spans="1:14" s="145" customFormat="1" ht="13.5" thickBot="1">
      <c r="A69" s="102" t="s">
        <v>15</v>
      </c>
      <c r="B69" s="48"/>
      <c r="C69" s="12">
        <f>SUM(B64:N64)</f>
        <v>0</v>
      </c>
      <c r="D69" s="143"/>
      <c r="E69" s="63" t="s">
        <v>18</v>
      </c>
      <c r="F69" s="112" t="e">
        <f>A39</f>
        <v>#VALUE!</v>
      </c>
      <c r="G69" s="114">
        <f>G34</f>
        <v>0</v>
      </c>
      <c r="H69" s="235">
        <f>H34</f>
        <v>0</v>
      </c>
      <c r="I69" s="293" t="s">
        <v>19</v>
      </c>
      <c r="J69" s="292"/>
      <c r="K69" s="113">
        <f>IF(G70&lt;1,0,A67-A68)</f>
        <v>0</v>
      </c>
      <c r="L69" s="289" t="str">
        <f>IF(K69&gt;0,"Well Done !","Try Harder")</f>
        <v>Try Harder</v>
      </c>
      <c r="M69" s="290"/>
      <c r="N69" s="144"/>
    </row>
    <row r="70" spans="1:14" s="145" customFormat="1" ht="14.25" thickBot="1" thickTop="1">
      <c r="A70" s="111" t="s">
        <v>16</v>
      </c>
      <c r="B70" s="62"/>
      <c r="C70" s="12">
        <f>SUM(B66:N66)</f>
        <v>0</v>
      </c>
      <c r="D70" s="146"/>
      <c r="E70" s="63" t="s">
        <v>18</v>
      </c>
      <c r="F70" s="108" t="e">
        <f>M39</f>
        <v>#VALUE!</v>
      </c>
      <c r="G70" s="218">
        <v>0</v>
      </c>
      <c r="H70" s="234">
        <v>0</v>
      </c>
      <c r="I70" s="67" t="s">
        <v>37</v>
      </c>
      <c r="J70" s="36">
        <f>((G70*14+H70)*0.4535924)/(((E37*12+G37)*0.0254)^2)</f>
        <v>0</v>
      </c>
      <c r="K70" s="109" t="s">
        <v>691</v>
      </c>
      <c r="L70" s="109"/>
      <c r="M70" s="12"/>
      <c r="N70" s="148"/>
    </row>
    <row r="71" spans="1:14" s="151" customFormat="1" ht="11.25">
      <c r="A71" s="149"/>
      <c r="B71" s="149"/>
      <c r="C71" s="149"/>
      <c r="D71" s="149"/>
      <c r="E71" s="150"/>
      <c r="F71" s="150"/>
      <c r="G71" s="150"/>
      <c r="H71" s="150"/>
      <c r="I71" s="150"/>
      <c r="J71" s="150"/>
      <c r="K71" s="149"/>
      <c r="L71" s="149"/>
      <c r="M71" s="149"/>
      <c r="N71" s="149"/>
    </row>
    <row r="72" spans="1:14" s="151" customFormat="1" ht="12" thickBot="1">
      <c r="A72" s="149"/>
      <c r="B72" s="149"/>
      <c r="C72" s="149"/>
      <c r="D72" s="149"/>
      <c r="E72" s="150"/>
      <c r="F72" s="150"/>
      <c r="G72" s="150"/>
      <c r="H72" s="150"/>
      <c r="I72" s="150"/>
      <c r="J72" s="150"/>
      <c r="K72" s="149"/>
      <c r="L72" s="149"/>
      <c r="M72" s="149"/>
      <c r="N72" s="149"/>
    </row>
    <row r="73" spans="1:14" s="145" customFormat="1" ht="26.25" thickBot="1">
      <c r="A73" s="104" t="str">
        <f>A1</f>
        <v> </v>
      </c>
      <c r="B73" s="7" t="s">
        <v>13</v>
      </c>
      <c r="C73" s="105">
        <f>('Input Data'!$K$14)</f>
        <v>6</v>
      </c>
      <c r="D73" s="7" t="s">
        <v>40</v>
      </c>
      <c r="E73" s="105">
        <f>('Input Data'!$D$14)</f>
        <v>6</v>
      </c>
      <c r="F73" s="7" t="s">
        <v>41</v>
      </c>
      <c r="G73" s="105">
        <f>('Input Data'!$E$14)</f>
        <v>3</v>
      </c>
      <c r="H73" s="115" t="s">
        <v>90</v>
      </c>
      <c r="I73" s="209">
        <v>0</v>
      </c>
      <c r="J73" s="115" t="s">
        <v>91</v>
      </c>
      <c r="K73" s="209">
        <v>0</v>
      </c>
      <c r="L73" s="115" t="s">
        <v>92</v>
      </c>
      <c r="M73" s="116">
        <f>(I73*0.015)+(K73*0.25)</f>
        <v>0</v>
      </c>
      <c r="N73" s="7" t="s">
        <v>24</v>
      </c>
    </row>
    <row r="74" spans="1:14" ht="12" thickBot="1">
      <c r="A74" s="133" t="s">
        <v>0</v>
      </c>
      <c r="B74" s="133"/>
      <c r="C74" s="133" t="s">
        <v>1</v>
      </c>
      <c r="D74" s="133"/>
      <c r="E74" s="133" t="s">
        <v>2</v>
      </c>
      <c r="F74" s="133"/>
      <c r="G74" s="133" t="s">
        <v>3</v>
      </c>
      <c r="H74" s="133"/>
      <c r="I74" s="133" t="s">
        <v>4</v>
      </c>
      <c r="J74" s="133"/>
      <c r="K74" s="133" t="s">
        <v>5</v>
      </c>
      <c r="L74" s="133"/>
      <c r="M74" s="133" t="s">
        <v>6</v>
      </c>
      <c r="N74" s="133"/>
    </row>
    <row r="75" spans="1:14" ht="12" thickBot="1">
      <c r="A75" s="138" t="e">
        <f>A39+7</f>
        <v>#VALUE!</v>
      </c>
      <c r="B75" s="137" t="s">
        <v>14</v>
      </c>
      <c r="C75" s="137" t="e">
        <f>A75+1</f>
        <v>#VALUE!</v>
      </c>
      <c r="D75" s="138" t="s">
        <v>14</v>
      </c>
      <c r="E75" s="137" t="e">
        <f>A75+2</f>
        <v>#VALUE!</v>
      </c>
      <c r="F75" s="137" t="s">
        <v>14</v>
      </c>
      <c r="G75" s="137" t="e">
        <f>A75+3</f>
        <v>#VALUE!</v>
      </c>
      <c r="H75" s="137" t="s">
        <v>14</v>
      </c>
      <c r="I75" s="137" t="e">
        <f>A75+4</f>
        <v>#VALUE!</v>
      </c>
      <c r="J75" s="137" t="s">
        <v>14</v>
      </c>
      <c r="K75" s="137" t="e">
        <f>A75+5</f>
        <v>#VALUE!</v>
      </c>
      <c r="L75" s="137" t="s">
        <v>14</v>
      </c>
      <c r="M75" s="137" t="e">
        <f>A75+6</f>
        <v>#VALUE!</v>
      </c>
      <c r="N75" s="137" t="s">
        <v>14</v>
      </c>
    </row>
    <row r="76" spans="1:19" ht="12" thickBot="1">
      <c r="A76" s="152" t="s">
        <v>7</v>
      </c>
      <c r="B76" s="139"/>
      <c r="C76" s="139" t="s">
        <v>7</v>
      </c>
      <c r="D76" s="139" t="s">
        <v>17</v>
      </c>
      <c r="E76" s="139" t="s">
        <v>7</v>
      </c>
      <c r="F76" s="139"/>
      <c r="G76" s="139" t="s">
        <v>7</v>
      </c>
      <c r="H76" s="139"/>
      <c r="I76" s="139" t="s">
        <v>7</v>
      </c>
      <c r="J76" s="139"/>
      <c r="K76" s="139" t="s">
        <v>7</v>
      </c>
      <c r="L76" s="139"/>
      <c r="M76" s="139" t="s">
        <v>7</v>
      </c>
      <c r="N76" s="140"/>
      <c r="O76" s="2"/>
      <c r="P76" s="2"/>
      <c r="Q76" s="2"/>
      <c r="R76" s="2"/>
      <c r="S76" s="2"/>
    </row>
    <row r="77" spans="1:14" ht="11.25">
      <c r="A77" s="215"/>
      <c r="B77" s="215" t="s">
        <v>17</v>
      </c>
      <c r="C77" s="215"/>
      <c r="D77" s="215"/>
      <c r="E77" s="215"/>
      <c r="F77" s="215"/>
      <c r="G77" s="215"/>
      <c r="H77" s="215"/>
      <c r="I77" s="215"/>
      <c r="J77" s="215"/>
      <c r="K77" s="215"/>
      <c r="L77" s="215"/>
      <c r="M77" s="215"/>
      <c r="N77" s="215"/>
    </row>
    <row r="78" spans="1:14" ht="11.25">
      <c r="A78" s="216"/>
      <c r="B78" s="216"/>
      <c r="C78" s="216"/>
      <c r="D78" s="216"/>
      <c r="E78" s="216"/>
      <c r="F78" s="216"/>
      <c r="G78" s="216"/>
      <c r="H78" s="216"/>
      <c r="I78" s="216"/>
      <c r="J78" s="216"/>
      <c r="K78" s="216"/>
      <c r="L78" s="216"/>
      <c r="M78" s="216"/>
      <c r="N78" s="216"/>
    </row>
    <row r="79" spans="1:14" ht="11.25">
      <c r="A79" s="216"/>
      <c r="B79" s="216"/>
      <c r="C79" s="216"/>
      <c r="D79" s="216"/>
      <c r="E79" s="216"/>
      <c r="F79" s="216"/>
      <c r="G79" s="216"/>
      <c r="H79" s="216"/>
      <c r="I79" s="216"/>
      <c r="J79" s="216"/>
      <c r="K79" s="216"/>
      <c r="L79" s="216"/>
      <c r="M79" s="216"/>
      <c r="N79" s="216"/>
    </row>
    <row r="80" spans="1:14" ht="11.25">
      <c r="A80" s="216"/>
      <c r="B80" s="216"/>
      <c r="C80" s="216"/>
      <c r="D80" s="216"/>
      <c r="E80" s="216"/>
      <c r="F80" s="216"/>
      <c r="G80" s="216"/>
      <c r="H80" s="216"/>
      <c r="I80" s="216"/>
      <c r="J80" s="216"/>
      <c r="K80" s="216"/>
      <c r="L80" s="216"/>
      <c r="M80" s="216"/>
      <c r="N80" s="216"/>
    </row>
    <row r="81" spans="1:14" ht="12" thickBot="1">
      <c r="A81" s="217"/>
      <c r="B81" s="217"/>
      <c r="C81" s="217"/>
      <c r="D81" s="217"/>
      <c r="E81" s="217"/>
      <c r="F81" s="217"/>
      <c r="G81" s="217"/>
      <c r="H81" s="217"/>
      <c r="I81" s="217"/>
      <c r="J81" s="217"/>
      <c r="K81" s="217"/>
      <c r="L81" s="217"/>
      <c r="M81" s="217"/>
      <c r="N81" s="217"/>
    </row>
    <row r="82" spans="1:14" ht="12" thickBot="1">
      <c r="A82" s="152" t="s">
        <v>8</v>
      </c>
      <c r="B82" s="139"/>
      <c r="C82" s="139" t="s">
        <v>8</v>
      </c>
      <c r="D82" s="139"/>
      <c r="E82" s="139" t="s">
        <v>8</v>
      </c>
      <c r="F82" s="139"/>
      <c r="G82" s="139" t="s">
        <v>8</v>
      </c>
      <c r="H82" s="139"/>
      <c r="I82" s="139" t="s">
        <v>8</v>
      </c>
      <c r="J82" s="139"/>
      <c r="K82" s="139" t="s">
        <v>8</v>
      </c>
      <c r="L82" s="139"/>
      <c r="M82" s="139" t="s">
        <v>8</v>
      </c>
      <c r="N82" s="140"/>
    </row>
    <row r="83" spans="1:14" ht="11.25">
      <c r="A83" s="215"/>
      <c r="B83" s="215"/>
      <c r="C83" s="215"/>
      <c r="D83" s="215"/>
      <c r="E83" s="215"/>
      <c r="F83" s="215"/>
      <c r="G83" s="215"/>
      <c r="H83" s="215"/>
      <c r="I83" s="215"/>
      <c r="J83" s="215"/>
      <c r="K83" s="215"/>
      <c r="L83" s="215"/>
      <c r="M83" s="215"/>
      <c r="N83" s="215"/>
    </row>
    <row r="84" spans="1:14" ht="11.25">
      <c r="A84" s="216"/>
      <c r="B84" s="216"/>
      <c r="C84" s="216"/>
      <c r="D84" s="216"/>
      <c r="E84" s="216"/>
      <c r="F84" s="216"/>
      <c r="G84" s="216"/>
      <c r="H84" s="216"/>
      <c r="I84" s="216"/>
      <c r="J84" s="216"/>
      <c r="K84" s="216"/>
      <c r="L84" s="216"/>
      <c r="M84" s="216"/>
      <c r="N84" s="216"/>
    </row>
    <row r="85" spans="1:14" ht="11.25">
      <c r="A85" s="216"/>
      <c r="B85" s="216"/>
      <c r="C85" s="216"/>
      <c r="D85" s="216"/>
      <c r="E85" s="216"/>
      <c r="F85" s="216"/>
      <c r="G85" s="216"/>
      <c r="H85" s="216"/>
      <c r="I85" s="216"/>
      <c r="J85" s="216"/>
      <c r="K85" s="216"/>
      <c r="L85" s="216"/>
      <c r="M85" s="216"/>
      <c r="N85" s="216"/>
    </row>
    <row r="86" spans="1:14" ht="11.25">
      <c r="A86" s="216"/>
      <c r="B86" s="216"/>
      <c r="C86" s="216"/>
      <c r="D86" s="216"/>
      <c r="E86" s="216"/>
      <c r="F86" s="216"/>
      <c r="G86" s="216"/>
      <c r="H86" s="216"/>
      <c r="I86" s="216"/>
      <c r="J86" s="216"/>
      <c r="K86" s="216"/>
      <c r="L86" s="216"/>
      <c r="M86" s="216"/>
      <c r="N86" s="216"/>
    </row>
    <row r="87" spans="1:14" ht="12" thickBot="1">
      <c r="A87" s="217"/>
      <c r="B87" s="217"/>
      <c r="C87" s="217"/>
      <c r="D87" s="217"/>
      <c r="E87" s="217"/>
      <c r="F87" s="217"/>
      <c r="G87" s="217"/>
      <c r="H87" s="217"/>
      <c r="I87" s="217"/>
      <c r="J87" s="217"/>
      <c r="K87" s="217"/>
      <c r="L87" s="217"/>
      <c r="M87" s="217"/>
      <c r="N87" s="217"/>
    </row>
    <row r="88" spans="1:14" ht="12" thickBot="1">
      <c r="A88" s="154" t="s">
        <v>9</v>
      </c>
      <c r="B88" s="155"/>
      <c r="C88" s="155" t="s">
        <v>9</v>
      </c>
      <c r="D88" s="155"/>
      <c r="E88" s="155" t="s">
        <v>9</v>
      </c>
      <c r="F88" s="155"/>
      <c r="G88" s="155" t="s">
        <v>9</v>
      </c>
      <c r="H88" s="155"/>
      <c r="I88" s="155" t="s">
        <v>9</v>
      </c>
      <c r="J88" s="155"/>
      <c r="K88" s="155" t="s">
        <v>9</v>
      </c>
      <c r="L88" s="155"/>
      <c r="M88" s="155" t="s">
        <v>9</v>
      </c>
      <c r="N88" s="57"/>
    </row>
    <row r="89" spans="1:14" ht="11.25">
      <c r="A89" s="215"/>
      <c r="B89" s="215"/>
      <c r="C89" s="215"/>
      <c r="D89" s="215"/>
      <c r="E89" s="215"/>
      <c r="F89" s="215"/>
      <c r="G89" s="215"/>
      <c r="H89" s="215"/>
      <c r="I89" s="215"/>
      <c r="J89" s="215"/>
      <c r="K89" s="215"/>
      <c r="L89" s="215"/>
      <c r="M89" s="215"/>
      <c r="N89" s="215"/>
    </row>
    <row r="90" spans="1:14" ht="11.25">
      <c r="A90" s="216"/>
      <c r="B90" s="216"/>
      <c r="C90" s="216"/>
      <c r="D90" s="216"/>
      <c r="E90" s="216"/>
      <c r="F90" s="216"/>
      <c r="G90" s="216"/>
      <c r="H90" s="216"/>
      <c r="I90" s="216"/>
      <c r="J90" s="216"/>
      <c r="K90" s="216"/>
      <c r="L90" s="216"/>
      <c r="M90" s="216"/>
      <c r="N90" s="216"/>
    </row>
    <row r="91" spans="1:14" ht="11.25">
      <c r="A91" s="216"/>
      <c r="B91" s="216"/>
      <c r="C91" s="216"/>
      <c r="D91" s="216"/>
      <c r="E91" s="216"/>
      <c r="F91" s="216"/>
      <c r="G91" s="216"/>
      <c r="H91" s="216"/>
      <c r="I91" s="216"/>
      <c r="J91" s="216"/>
      <c r="K91" s="216"/>
      <c r="L91" s="216"/>
      <c r="M91" s="216"/>
      <c r="N91" s="216"/>
    </row>
    <row r="92" spans="1:14" ht="11.25">
      <c r="A92" s="216"/>
      <c r="B92" s="216"/>
      <c r="C92" s="216"/>
      <c r="D92" s="216"/>
      <c r="E92" s="216"/>
      <c r="F92" s="216"/>
      <c r="G92" s="216"/>
      <c r="H92" s="216"/>
      <c r="I92" s="216"/>
      <c r="J92" s="216"/>
      <c r="K92" s="216"/>
      <c r="L92" s="216"/>
      <c r="M92" s="216"/>
      <c r="N92" s="216"/>
    </row>
    <row r="93" spans="1:14" ht="12" thickBot="1">
      <c r="A93" s="217"/>
      <c r="B93" s="217"/>
      <c r="C93" s="217"/>
      <c r="D93" s="217"/>
      <c r="E93" s="217"/>
      <c r="F93" s="217"/>
      <c r="G93" s="217"/>
      <c r="H93" s="217"/>
      <c r="I93" s="217"/>
      <c r="J93" s="217"/>
      <c r="K93" s="217"/>
      <c r="L93" s="217"/>
      <c r="M93" s="217"/>
      <c r="N93" s="217"/>
    </row>
    <row r="94" spans="1:14" ht="12" thickBot="1">
      <c r="A94" s="154" t="s">
        <v>10</v>
      </c>
      <c r="B94" s="155"/>
      <c r="C94" s="155" t="s">
        <v>10</v>
      </c>
      <c r="D94" s="155"/>
      <c r="E94" s="155" t="s">
        <v>10</v>
      </c>
      <c r="F94" s="155"/>
      <c r="G94" s="155" t="s">
        <v>10</v>
      </c>
      <c r="H94" s="155"/>
      <c r="I94" s="155" t="s">
        <v>10</v>
      </c>
      <c r="J94" s="155"/>
      <c r="K94" s="155" t="s">
        <v>10</v>
      </c>
      <c r="L94" s="155"/>
      <c r="M94" s="155" t="s">
        <v>10</v>
      </c>
      <c r="N94" s="57"/>
    </row>
    <row r="95" spans="1:14" ht="11.25">
      <c r="A95" s="215"/>
      <c r="B95" s="215"/>
      <c r="C95" s="215"/>
      <c r="D95" s="215"/>
      <c r="E95" s="215"/>
      <c r="F95" s="215"/>
      <c r="G95" s="215"/>
      <c r="H95" s="215"/>
      <c r="I95" s="215"/>
      <c r="J95" s="215"/>
      <c r="K95" s="215"/>
      <c r="L95" s="215"/>
      <c r="M95" s="215"/>
      <c r="N95" s="215"/>
    </row>
    <row r="96" spans="1:14" ht="11.25">
      <c r="A96" s="216"/>
      <c r="B96" s="216"/>
      <c r="C96" s="216"/>
      <c r="D96" s="216"/>
      <c r="E96" s="216"/>
      <c r="F96" s="216"/>
      <c r="G96" s="216"/>
      <c r="H96" s="216"/>
      <c r="I96" s="216"/>
      <c r="J96" s="216"/>
      <c r="K96" s="216"/>
      <c r="L96" s="216"/>
      <c r="M96" s="216"/>
      <c r="N96" s="216"/>
    </row>
    <row r="97" spans="1:14" ht="11.25">
      <c r="A97" s="216"/>
      <c r="B97" s="216"/>
      <c r="C97" s="216"/>
      <c r="D97" s="216"/>
      <c r="E97" s="216"/>
      <c r="F97" s="216"/>
      <c r="G97" s="216"/>
      <c r="H97" s="216"/>
      <c r="I97" s="216"/>
      <c r="J97" s="216"/>
      <c r="K97" s="216"/>
      <c r="L97" s="216"/>
      <c r="M97" s="216"/>
      <c r="N97" s="216"/>
    </row>
    <row r="98" spans="1:14" ht="11.25">
      <c r="A98" s="216"/>
      <c r="B98" s="216"/>
      <c r="C98" s="216"/>
      <c r="D98" s="216"/>
      <c r="E98" s="216"/>
      <c r="F98" s="216"/>
      <c r="G98" s="216"/>
      <c r="H98" s="216"/>
      <c r="I98" s="216"/>
      <c r="J98" s="216"/>
      <c r="K98" s="216"/>
      <c r="L98" s="216"/>
      <c r="M98" s="216"/>
      <c r="N98" s="216"/>
    </row>
    <row r="99" spans="1:14" ht="12" thickBot="1">
      <c r="A99" s="217"/>
      <c r="B99" s="217"/>
      <c r="C99" s="217"/>
      <c r="D99" s="217"/>
      <c r="E99" s="217"/>
      <c r="F99" s="217"/>
      <c r="G99" s="217"/>
      <c r="H99" s="217"/>
      <c r="I99" s="217"/>
      <c r="J99" s="217"/>
      <c r="K99" s="217"/>
      <c r="L99" s="217"/>
      <c r="M99" s="217"/>
      <c r="N99" s="217"/>
    </row>
    <row r="100" spans="1:14" ht="12" thickBot="1">
      <c r="A100" s="55" t="s">
        <v>11</v>
      </c>
      <c r="B100" s="56">
        <f>SUM(B76:B99)</f>
        <v>0</v>
      </c>
      <c r="C100" s="56" t="s">
        <v>11</v>
      </c>
      <c r="D100" s="56">
        <f>SUM(D76:D99)</f>
        <v>0</v>
      </c>
      <c r="E100" s="56" t="s">
        <v>11</v>
      </c>
      <c r="F100" s="56">
        <f>SUM(F76:F99)</f>
        <v>0</v>
      </c>
      <c r="G100" s="56" t="s">
        <v>11</v>
      </c>
      <c r="H100" s="56">
        <f>SUM(H76:H99)</f>
        <v>0</v>
      </c>
      <c r="I100" s="56" t="s">
        <v>11</v>
      </c>
      <c r="J100" s="56">
        <f>SUM(J76:J99)</f>
        <v>0</v>
      </c>
      <c r="K100" s="56" t="s">
        <v>11</v>
      </c>
      <c r="L100" s="56">
        <f>SUM(L76:L99)</f>
        <v>0</v>
      </c>
      <c r="M100" s="56" t="s">
        <v>11</v>
      </c>
      <c r="N100" s="57">
        <f>SUM(N76:N99)</f>
        <v>0</v>
      </c>
    </row>
    <row r="101" spans="1:14" ht="22.5" customHeight="1" thickBot="1">
      <c r="A101" s="59" t="s">
        <v>48</v>
      </c>
      <c r="B101" s="213">
        <v>0</v>
      </c>
      <c r="C101" s="58" t="s">
        <v>48</v>
      </c>
      <c r="D101" s="213">
        <v>0</v>
      </c>
      <c r="E101" s="58" t="s">
        <v>48</v>
      </c>
      <c r="F101" s="213">
        <v>0</v>
      </c>
      <c r="G101" s="58" t="s">
        <v>48</v>
      </c>
      <c r="H101" s="213">
        <v>0</v>
      </c>
      <c r="I101" s="58" t="s">
        <v>48</v>
      </c>
      <c r="J101" s="213">
        <v>0</v>
      </c>
      <c r="K101" s="58" t="s">
        <v>48</v>
      </c>
      <c r="L101" s="213">
        <v>0</v>
      </c>
      <c r="M101" s="58" t="s">
        <v>48</v>
      </c>
      <c r="N101" s="214">
        <v>0</v>
      </c>
    </row>
    <row r="102" spans="1:14" ht="12" thickBot="1">
      <c r="A102" s="1" t="s">
        <v>12</v>
      </c>
      <c r="B102" s="1" t="str">
        <f>IF(B100=0,"0",$C$1-B100+B101)</f>
        <v>0</v>
      </c>
      <c r="C102" s="1" t="s">
        <v>12</v>
      </c>
      <c r="D102" s="1" t="str">
        <f>IF(D100=0,"0",$C$1-D100+D101)</f>
        <v>0</v>
      </c>
      <c r="E102" s="1" t="s">
        <v>12</v>
      </c>
      <c r="F102" s="1" t="str">
        <f>IF(F100=0,"0",$C$1-F100+F101)</f>
        <v>0</v>
      </c>
      <c r="G102" s="1" t="s">
        <v>12</v>
      </c>
      <c r="H102" s="1" t="str">
        <f>IF(H100=0,"0",$C$1-H100+H101)</f>
        <v>0</v>
      </c>
      <c r="I102" s="1" t="s">
        <v>12</v>
      </c>
      <c r="J102" s="1" t="str">
        <f>IF(J100=0,"0",$C$1-J100+J101)</f>
        <v>0</v>
      </c>
      <c r="K102" s="1" t="s">
        <v>12</v>
      </c>
      <c r="L102" s="1" t="str">
        <f>IF(L100=0,"0",$C$1-L100+L101)</f>
        <v>0</v>
      </c>
      <c r="M102" s="1" t="s">
        <v>12</v>
      </c>
      <c r="N102" s="1" t="str">
        <f>IF(N100=0,"0",$C$1-N100+N101)</f>
        <v>0</v>
      </c>
    </row>
    <row r="103" spans="1:14" ht="12" thickBot="1">
      <c r="A103" s="65">
        <f>(G105*14)+H105</f>
        <v>0</v>
      </c>
      <c r="B103" s="39">
        <f>B101+D101+F101+H101+J101+L101+N101</f>
        <v>0</v>
      </c>
      <c r="C103" s="39">
        <v>12</v>
      </c>
      <c r="D103" s="39">
        <f>C103-B103</f>
        <v>12</v>
      </c>
      <c r="E103" s="2"/>
      <c r="F103" s="2"/>
      <c r="G103" s="2"/>
      <c r="H103" s="2"/>
      <c r="I103" s="2"/>
      <c r="J103" s="2" t="s">
        <v>17</v>
      </c>
      <c r="K103" s="2"/>
      <c r="L103" s="2"/>
      <c r="M103" s="2"/>
      <c r="N103" s="3"/>
    </row>
    <row r="104" spans="1:14" ht="12" thickBot="1">
      <c r="A104" s="65">
        <f>(G106*14)+H106</f>
        <v>0</v>
      </c>
      <c r="B104" s="2"/>
      <c r="C104" s="2"/>
      <c r="D104" s="2"/>
      <c r="E104" s="2"/>
      <c r="F104" s="2"/>
      <c r="G104" s="5" t="s">
        <v>20</v>
      </c>
      <c r="H104" s="5" t="s">
        <v>21</v>
      </c>
      <c r="I104" s="2"/>
      <c r="J104" s="2"/>
      <c r="K104" s="5" t="s">
        <v>21</v>
      </c>
      <c r="M104" s="2"/>
      <c r="N104" s="3"/>
    </row>
    <row r="105" spans="1:14" s="145" customFormat="1" ht="13.5" thickBot="1">
      <c r="A105" s="102" t="s">
        <v>15</v>
      </c>
      <c r="B105" s="48"/>
      <c r="C105" s="12">
        <f>SUM(B100:N100)</f>
        <v>0</v>
      </c>
      <c r="D105" s="143"/>
      <c r="E105" s="63" t="s">
        <v>18</v>
      </c>
      <c r="F105" s="112" t="e">
        <f>A75</f>
        <v>#VALUE!</v>
      </c>
      <c r="G105" s="114">
        <f>G70</f>
        <v>0</v>
      </c>
      <c r="H105" s="235">
        <f>H70</f>
        <v>0</v>
      </c>
      <c r="I105" s="293" t="s">
        <v>19</v>
      </c>
      <c r="J105" s="292"/>
      <c r="K105" s="113">
        <f>IF(G106&lt;1,0,A103-A104)</f>
        <v>0</v>
      </c>
      <c r="L105" s="289" t="str">
        <f>IF(K105&gt;0,"Well Done !","Try Harder")</f>
        <v>Try Harder</v>
      </c>
      <c r="M105" s="290"/>
      <c r="N105" s="144"/>
    </row>
    <row r="106" spans="1:14" s="145" customFormat="1" ht="14.25" thickBot="1" thickTop="1">
      <c r="A106" s="111" t="s">
        <v>16</v>
      </c>
      <c r="B106" s="62"/>
      <c r="C106" s="12">
        <f>SUM(B102:N102)</f>
        <v>0</v>
      </c>
      <c r="D106" s="146"/>
      <c r="E106" s="63" t="s">
        <v>18</v>
      </c>
      <c r="F106" s="108" t="e">
        <f>M75</f>
        <v>#VALUE!</v>
      </c>
      <c r="G106" s="218">
        <v>0</v>
      </c>
      <c r="H106" s="234">
        <v>0</v>
      </c>
      <c r="I106" s="67" t="s">
        <v>37</v>
      </c>
      <c r="J106" s="36">
        <f>((G106*14+H106)*0.4535924)/(((E73*12+G73)*0.0254)^2)</f>
        <v>0</v>
      </c>
      <c r="K106" s="109" t="s">
        <v>691</v>
      </c>
      <c r="L106" s="109"/>
      <c r="M106" s="12"/>
      <c r="N106" s="148"/>
    </row>
    <row r="107" spans="1:14" s="151" customFormat="1" ht="11.25">
      <c r="A107" s="149"/>
      <c r="B107" s="149"/>
      <c r="C107" s="149"/>
      <c r="D107" s="149"/>
      <c r="E107" s="150"/>
      <c r="F107" s="150"/>
      <c r="G107" s="150"/>
      <c r="H107" s="150"/>
      <c r="I107" s="150"/>
      <c r="J107" s="150"/>
      <c r="K107" s="149"/>
      <c r="L107" s="149"/>
      <c r="M107" s="149"/>
      <c r="N107" s="149"/>
    </row>
    <row r="108" spans="1:14" s="151" customFormat="1" ht="12" thickBot="1">
      <c r="A108" s="149"/>
      <c r="B108" s="149"/>
      <c r="C108" s="149"/>
      <c r="D108" s="149"/>
      <c r="E108" s="150"/>
      <c r="F108" s="150"/>
      <c r="G108" s="150"/>
      <c r="H108" s="150"/>
      <c r="I108" s="150"/>
      <c r="J108" s="150"/>
      <c r="K108" s="149"/>
      <c r="L108" s="149"/>
      <c r="M108" s="149"/>
      <c r="N108" s="149"/>
    </row>
    <row r="109" spans="1:14" s="145" customFormat="1" ht="26.25" thickBot="1">
      <c r="A109" s="104" t="str">
        <f>A1</f>
        <v> </v>
      </c>
      <c r="B109" s="7" t="s">
        <v>13</v>
      </c>
      <c r="C109" s="105">
        <f>('Input Data'!$K$14)</f>
        <v>6</v>
      </c>
      <c r="D109" s="7" t="s">
        <v>40</v>
      </c>
      <c r="E109" s="105">
        <f>('Input Data'!$D$14)</f>
        <v>6</v>
      </c>
      <c r="F109" s="7" t="s">
        <v>41</v>
      </c>
      <c r="G109" s="105">
        <f>('Input Data'!$E$14)</f>
        <v>3</v>
      </c>
      <c r="H109" s="115" t="s">
        <v>90</v>
      </c>
      <c r="I109" s="209">
        <v>0</v>
      </c>
      <c r="J109" s="115" t="s">
        <v>91</v>
      </c>
      <c r="K109" s="209">
        <v>0</v>
      </c>
      <c r="L109" s="115" t="s">
        <v>92</v>
      </c>
      <c r="M109" s="116">
        <f>(I109*0.015)+(K109*0.25)</f>
        <v>0</v>
      </c>
      <c r="N109" s="7" t="s">
        <v>25</v>
      </c>
    </row>
    <row r="110" spans="1:14" ht="12" thickBot="1">
      <c r="A110" s="133" t="s">
        <v>0</v>
      </c>
      <c r="B110" s="133"/>
      <c r="C110" s="133" t="s">
        <v>1</v>
      </c>
      <c r="D110" s="133"/>
      <c r="E110" s="133" t="s">
        <v>2</v>
      </c>
      <c r="F110" s="133"/>
      <c r="G110" s="133" t="s">
        <v>3</v>
      </c>
      <c r="H110" s="133"/>
      <c r="I110" s="133" t="s">
        <v>4</v>
      </c>
      <c r="J110" s="133"/>
      <c r="K110" s="133" t="s">
        <v>5</v>
      </c>
      <c r="L110" s="133"/>
      <c r="M110" s="133" t="s">
        <v>6</v>
      </c>
      <c r="N110" s="133"/>
    </row>
    <row r="111" spans="1:14" ht="12" thickBot="1">
      <c r="A111" s="138" t="e">
        <f>A75+7</f>
        <v>#VALUE!</v>
      </c>
      <c r="B111" s="137" t="s">
        <v>14</v>
      </c>
      <c r="C111" s="137" t="e">
        <f>A111+1</f>
        <v>#VALUE!</v>
      </c>
      <c r="D111" s="138" t="s">
        <v>14</v>
      </c>
      <c r="E111" s="137" t="e">
        <f>A111+2</f>
        <v>#VALUE!</v>
      </c>
      <c r="F111" s="137" t="s">
        <v>14</v>
      </c>
      <c r="G111" s="137" t="e">
        <f>A111+3</f>
        <v>#VALUE!</v>
      </c>
      <c r="H111" s="137" t="s">
        <v>14</v>
      </c>
      <c r="I111" s="137" t="e">
        <f>A111+4</f>
        <v>#VALUE!</v>
      </c>
      <c r="J111" s="137" t="s">
        <v>14</v>
      </c>
      <c r="K111" s="137" t="e">
        <f>A111+5</f>
        <v>#VALUE!</v>
      </c>
      <c r="L111" s="137" t="s">
        <v>14</v>
      </c>
      <c r="M111" s="137" t="e">
        <f>A111+6</f>
        <v>#VALUE!</v>
      </c>
      <c r="N111" s="137" t="s">
        <v>14</v>
      </c>
    </row>
    <row r="112" spans="1:19" ht="12" thickBot="1">
      <c r="A112" s="152" t="s">
        <v>7</v>
      </c>
      <c r="B112" s="139"/>
      <c r="C112" s="139" t="s">
        <v>7</v>
      </c>
      <c r="D112" s="139" t="s">
        <v>17</v>
      </c>
      <c r="E112" s="139" t="s">
        <v>7</v>
      </c>
      <c r="F112" s="139"/>
      <c r="G112" s="139" t="s">
        <v>7</v>
      </c>
      <c r="H112" s="139"/>
      <c r="I112" s="139" t="s">
        <v>7</v>
      </c>
      <c r="J112" s="139"/>
      <c r="K112" s="139" t="s">
        <v>7</v>
      </c>
      <c r="L112" s="139"/>
      <c r="M112" s="139" t="s">
        <v>7</v>
      </c>
      <c r="N112" s="140"/>
      <c r="O112" s="2"/>
      <c r="P112" s="2"/>
      <c r="Q112" s="2"/>
      <c r="R112" s="2"/>
      <c r="S112" s="2"/>
    </row>
    <row r="113" spans="1:14" ht="11.25">
      <c r="A113" s="215"/>
      <c r="B113" s="215" t="s">
        <v>17</v>
      </c>
      <c r="C113" s="215"/>
      <c r="D113" s="215"/>
      <c r="E113" s="215"/>
      <c r="F113" s="215"/>
      <c r="G113" s="215"/>
      <c r="H113" s="215"/>
      <c r="I113" s="215"/>
      <c r="J113" s="215"/>
      <c r="K113" s="215"/>
      <c r="L113" s="215"/>
      <c r="M113" s="215"/>
      <c r="N113" s="215"/>
    </row>
    <row r="114" spans="1:14" ht="11.25">
      <c r="A114" s="216"/>
      <c r="B114" s="216"/>
      <c r="C114" s="216"/>
      <c r="D114" s="216"/>
      <c r="E114" s="216"/>
      <c r="F114" s="216"/>
      <c r="G114" s="216"/>
      <c r="H114" s="216"/>
      <c r="I114" s="216"/>
      <c r="J114" s="216"/>
      <c r="K114" s="216"/>
      <c r="L114" s="216"/>
      <c r="M114" s="216"/>
      <c r="N114" s="216"/>
    </row>
    <row r="115" spans="1:14" ht="11.25">
      <c r="A115" s="216"/>
      <c r="B115" s="216"/>
      <c r="C115" s="216"/>
      <c r="D115" s="216"/>
      <c r="E115" s="216"/>
      <c r="F115" s="216"/>
      <c r="G115" s="216"/>
      <c r="H115" s="216"/>
      <c r="I115" s="216"/>
      <c r="J115" s="216"/>
      <c r="K115" s="216"/>
      <c r="L115" s="216"/>
      <c r="M115" s="216"/>
      <c r="N115" s="216"/>
    </row>
    <row r="116" spans="1:14" ht="11.25">
      <c r="A116" s="216"/>
      <c r="B116" s="216"/>
      <c r="C116" s="216"/>
      <c r="D116" s="216"/>
      <c r="E116" s="216"/>
      <c r="F116" s="216"/>
      <c r="G116" s="216"/>
      <c r="H116" s="216"/>
      <c r="I116" s="216"/>
      <c r="J116" s="216"/>
      <c r="K116" s="216"/>
      <c r="L116" s="216"/>
      <c r="M116" s="216"/>
      <c r="N116" s="216"/>
    </row>
    <row r="117" spans="1:14" ht="12" thickBot="1">
      <c r="A117" s="217"/>
      <c r="B117" s="217"/>
      <c r="C117" s="217"/>
      <c r="D117" s="217"/>
      <c r="E117" s="217"/>
      <c r="F117" s="217"/>
      <c r="G117" s="217"/>
      <c r="H117" s="217"/>
      <c r="I117" s="217"/>
      <c r="J117" s="217"/>
      <c r="K117" s="217"/>
      <c r="L117" s="217"/>
      <c r="M117" s="217"/>
      <c r="N117" s="217"/>
    </row>
    <row r="118" spans="1:14" ht="12" thickBot="1">
      <c r="A118" s="152" t="s">
        <v>8</v>
      </c>
      <c r="B118" s="139"/>
      <c r="C118" s="139" t="s">
        <v>8</v>
      </c>
      <c r="D118" s="139"/>
      <c r="E118" s="139" t="s">
        <v>8</v>
      </c>
      <c r="F118" s="139"/>
      <c r="G118" s="139" t="s">
        <v>8</v>
      </c>
      <c r="H118" s="139"/>
      <c r="I118" s="139" t="s">
        <v>8</v>
      </c>
      <c r="J118" s="139"/>
      <c r="K118" s="139" t="s">
        <v>8</v>
      </c>
      <c r="L118" s="139"/>
      <c r="M118" s="139" t="s">
        <v>8</v>
      </c>
      <c r="N118" s="140"/>
    </row>
    <row r="119" spans="1:14" ht="11.25">
      <c r="A119" s="215"/>
      <c r="B119" s="215"/>
      <c r="C119" s="215"/>
      <c r="D119" s="215"/>
      <c r="E119" s="215"/>
      <c r="F119" s="215"/>
      <c r="G119" s="215"/>
      <c r="H119" s="215"/>
      <c r="I119" s="215"/>
      <c r="J119" s="215"/>
      <c r="K119" s="215"/>
      <c r="L119" s="215"/>
      <c r="M119" s="215"/>
      <c r="N119" s="215"/>
    </row>
    <row r="120" spans="1:14" ht="11.25">
      <c r="A120" s="216"/>
      <c r="B120" s="216"/>
      <c r="C120" s="216"/>
      <c r="D120" s="216"/>
      <c r="E120" s="216"/>
      <c r="F120" s="216"/>
      <c r="G120" s="216"/>
      <c r="H120" s="216"/>
      <c r="I120" s="216"/>
      <c r="J120" s="216"/>
      <c r="K120" s="216"/>
      <c r="L120" s="216"/>
      <c r="M120" s="216"/>
      <c r="N120" s="216"/>
    </row>
    <row r="121" spans="1:14" ht="11.25">
      <c r="A121" s="216"/>
      <c r="B121" s="216"/>
      <c r="C121" s="216"/>
      <c r="D121" s="216"/>
      <c r="E121" s="216"/>
      <c r="F121" s="216"/>
      <c r="G121" s="216"/>
      <c r="H121" s="216"/>
      <c r="I121" s="216"/>
      <c r="J121" s="216"/>
      <c r="K121" s="216"/>
      <c r="L121" s="216"/>
      <c r="M121" s="216"/>
      <c r="N121" s="216"/>
    </row>
    <row r="122" spans="1:14" ht="11.25">
      <c r="A122" s="216"/>
      <c r="B122" s="216"/>
      <c r="C122" s="216"/>
      <c r="D122" s="216"/>
      <c r="E122" s="216"/>
      <c r="F122" s="216"/>
      <c r="G122" s="216"/>
      <c r="H122" s="216"/>
      <c r="I122" s="216"/>
      <c r="J122" s="216"/>
      <c r="K122" s="216"/>
      <c r="L122" s="216"/>
      <c r="M122" s="216"/>
      <c r="N122" s="216"/>
    </row>
    <row r="123" spans="1:14" ht="12" thickBot="1">
      <c r="A123" s="217"/>
      <c r="B123" s="217"/>
      <c r="C123" s="217"/>
      <c r="D123" s="217"/>
      <c r="E123" s="217"/>
      <c r="F123" s="217"/>
      <c r="G123" s="217"/>
      <c r="H123" s="217"/>
      <c r="I123" s="217"/>
      <c r="J123" s="217"/>
      <c r="K123" s="217"/>
      <c r="L123" s="217"/>
      <c r="M123" s="217"/>
      <c r="N123" s="217"/>
    </row>
    <row r="124" spans="1:14" ht="12" thickBot="1">
      <c r="A124" s="154" t="s">
        <v>9</v>
      </c>
      <c r="B124" s="155"/>
      <c r="C124" s="155" t="s">
        <v>9</v>
      </c>
      <c r="D124" s="155"/>
      <c r="E124" s="155" t="s">
        <v>9</v>
      </c>
      <c r="F124" s="155"/>
      <c r="G124" s="155" t="s">
        <v>9</v>
      </c>
      <c r="H124" s="155"/>
      <c r="I124" s="155" t="s">
        <v>9</v>
      </c>
      <c r="J124" s="155"/>
      <c r="K124" s="155" t="s">
        <v>9</v>
      </c>
      <c r="L124" s="155"/>
      <c r="M124" s="155" t="s">
        <v>9</v>
      </c>
      <c r="N124" s="57"/>
    </row>
    <row r="125" spans="1:14" ht="11.25">
      <c r="A125" s="215"/>
      <c r="B125" s="215"/>
      <c r="C125" s="215"/>
      <c r="D125" s="215"/>
      <c r="E125" s="215"/>
      <c r="F125" s="215"/>
      <c r="G125" s="215"/>
      <c r="H125" s="215"/>
      <c r="I125" s="215"/>
      <c r="J125" s="215"/>
      <c r="K125" s="215"/>
      <c r="L125" s="215"/>
      <c r="M125" s="215"/>
      <c r="N125" s="215"/>
    </row>
    <row r="126" spans="1:14" ht="11.25">
      <c r="A126" s="216"/>
      <c r="B126" s="216"/>
      <c r="C126" s="216"/>
      <c r="D126" s="216"/>
      <c r="E126" s="216"/>
      <c r="F126" s="216"/>
      <c r="G126" s="216"/>
      <c r="H126" s="216"/>
      <c r="I126" s="216"/>
      <c r="J126" s="216"/>
      <c r="K126" s="216"/>
      <c r="L126" s="216"/>
      <c r="M126" s="216"/>
      <c r="N126" s="216"/>
    </row>
    <row r="127" spans="1:14" ht="11.25">
      <c r="A127" s="216"/>
      <c r="B127" s="216"/>
      <c r="C127" s="216"/>
      <c r="D127" s="216"/>
      <c r="E127" s="216"/>
      <c r="F127" s="216"/>
      <c r="G127" s="216"/>
      <c r="H127" s="216"/>
      <c r="I127" s="216"/>
      <c r="J127" s="216"/>
      <c r="K127" s="216"/>
      <c r="L127" s="216"/>
      <c r="M127" s="216"/>
      <c r="N127" s="216"/>
    </row>
    <row r="128" spans="1:14" ht="11.25">
      <c r="A128" s="216"/>
      <c r="B128" s="216"/>
      <c r="C128" s="216"/>
      <c r="D128" s="216"/>
      <c r="E128" s="216"/>
      <c r="F128" s="216"/>
      <c r="G128" s="216" t="s">
        <v>17</v>
      </c>
      <c r="H128" s="216"/>
      <c r="I128" s="216"/>
      <c r="J128" s="216"/>
      <c r="K128" s="216"/>
      <c r="L128" s="216"/>
      <c r="M128" s="216"/>
      <c r="N128" s="216"/>
    </row>
    <row r="129" spans="1:14" ht="12" thickBot="1">
      <c r="A129" s="217"/>
      <c r="B129" s="217"/>
      <c r="C129" s="217"/>
      <c r="D129" s="217"/>
      <c r="E129" s="217"/>
      <c r="F129" s="217"/>
      <c r="G129" s="217" t="s">
        <v>17</v>
      </c>
      <c r="H129" s="217"/>
      <c r="I129" s="217"/>
      <c r="J129" s="217"/>
      <c r="K129" s="217"/>
      <c r="L129" s="217"/>
      <c r="M129" s="217"/>
      <c r="N129" s="217"/>
    </row>
    <row r="130" spans="1:14" ht="12" thickBot="1">
      <c r="A130" s="154" t="s">
        <v>10</v>
      </c>
      <c r="B130" s="155"/>
      <c r="C130" s="155" t="s">
        <v>10</v>
      </c>
      <c r="D130" s="155"/>
      <c r="E130" s="155" t="s">
        <v>10</v>
      </c>
      <c r="F130" s="155"/>
      <c r="G130" s="155" t="s">
        <v>10</v>
      </c>
      <c r="H130" s="155"/>
      <c r="I130" s="155" t="s">
        <v>10</v>
      </c>
      <c r="J130" s="155"/>
      <c r="K130" s="155" t="s">
        <v>10</v>
      </c>
      <c r="L130" s="155"/>
      <c r="M130" s="155" t="s">
        <v>10</v>
      </c>
      <c r="N130" s="57"/>
    </row>
    <row r="131" spans="1:14" ht="11.25">
      <c r="A131" s="215"/>
      <c r="B131" s="215"/>
      <c r="C131" s="215"/>
      <c r="D131" s="215"/>
      <c r="E131" s="215"/>
      <c r="F131" s="215"/>
      <c r="G131" s="215"/>
      <c r="H131" s="215"/>
      <c r="I131" s="215"/>
      <c r="J131" s="215"/>
      <c r="K131" s="215"/>
      <c r="L131" s="215"/>
      <c r="M131" s="215"/>
      <c r="N131" s="215"/>
    </row>
    <row r="132" spans="1:14" ht="11.25">
      <c r="A132" s="216"/>
      <c r="B132" s="216"/>
      <c r="C132" s="216"/>
      <c r="D132" s="216"/>
      <c r="E132" s="216"/>
      <c r="F132" s="216"/>
      <c r="G132" s="216"/>
      <c r="H132" s="216"/>
      <c r="I132" s="216"/>
      <c r="J132" s="216"/>
      <c r="K132" s="216"/>
      <c r="L132" s="216"/>
      <c r="M132" s="216"/>
      <c r="N132" s="216"/>
    </row>
    <row r="133" spans="1:14" ht="11.25">
      <c r="A133" s="216"/>
      <c r="B133" s="216"/>
      <c r="C133" s="216"/>
      <c r="D133" s="216"/>
      <c r="E133" s="216"/>
      <c r="F133" s="216"/>
      <c r="G133" s="216"/>
      <c r="H133" s="216"/>
      <c r="I133" s="216"/>
      <c r="J133" s="216"/>
      <c r="K133" s="216"/>
      <c r="L133" s="216"/>
      <c r="M133" s="216"/>
      <c r="N133" s="216"/>
    </row>
    <row r="134" spans="1:14" ht="11.25">
      <c r="A134" s="216"/>
      <c r="B134" s="216"/>
      <c r="C134" s="216"/>
      <c r="D134" s="216"/>
      <c r="E134" s="216"/>
      <c r="F134" s="216"/>
      <c r="G134" s="216"/>
      <c r="H134" s="216"/>
      <c r="I134" s="216"/>
      <c r="J134" s="216"/>
      <c r="K134" s="216"/>
      <c r="L134" s="216"/>
      <c r="M134" s="216"/>
      <c r="N134" s="216"/>
    </row>
    <row r="135" spans="1:14" ht="12" thickBot="1">
      <c r="A135" s="217"/>
      <c r="B135" s="217"/>
      <c r="C135" s="217"/>
      <c r="D135" s="217"/>
      <c r="E135" s="217"/>
      <c r="F135" s="217"/>
      <c r="G135" s="217"/>
      <c r="H135" s="217"/>
      <c r="I135" s="217"/>
      <c r="J135" s="217"/>
      <c r="K135" s="217"/>
      <c r="L135" s="217"/>
      <c r="M135" s="217"/>
      <c r="N135" s="217"/>
    </row>
    <row r="136" spans="1:14" ht="12" thickBot="1">
      <c r="A136" s="55" t="s">
        <v>11</v>
      </c>
      <c r="B136" s="56">
        <f>SUM(B112:B135)</f>
        <v>0</v>
      </c>
      <c r="C136" s="56" t="s">
        <v>11</v>
      </c>
      <c r="D136" s="56">
        <f>SUM(D112:D135)</f>
        <v>0</v>
      </c>
      <c r="E136" s="56" t="s">
        <v>11</v>
      </c>
      <c r="F136" s="56">
        <f>SUM(F112:F135)</f>
        <v>0</v>
      </c>
      <c r="G136" s="56" t="s">
        <v>11</v>
      </c>
      <c r="H136" s="56">
        <f>SUM(H112:H135)</f>
        <v>0</v>
      </c>
      <c r="I136" s="56" t="s">
        <v>11</v>
      </c>
      <c r="J136" s="56">
        <f>SUM(J112:J135)</f>
        <v>0</v>
      </c>
      <c r="K136" s="56" t="s">
        <v>11</v>
      </c>
      <c r="L136" s="56">
        <f>SUM(L112:L135)</f>
        <v>0</v>
      </c>
      <c r="M136" s="56" t="s">
        <v>11</v>
      </c>
      <c r="N136" s="57">
        <f>SUM(N112:N135)</f>
        <v>0</v>
      </c>
    </row>
    <row r="137" spans="1:14" ht="22.5" customHeight="1" thickBot="1">
      <c r="A137" s="59" t="s">
        <v>48</v>
      </c>
      <c r="B137" s="213">
        <v>0</v>
      </c>
      <c r="C137" s="58" t="s">
        <v>48</v>
      </c>
      <c r="D137" s="213">
        <v>0</v>
      </c>
      <c r="E137" s="58" t="s">
        <v>48</v>
      </c>
      <c r="F137" s="213">
        <v>0</v>
      </c>
      <c r="G137" s="58" t="s">
        <v>48</v>
      </c>
      <c r="H137" s="213">
        <v>0</v>
      </c>
      <c r="I137" s="58" t="s">
        <v>48</v>
      </c>
      <c r="J137" s="213">
        <v>0</v>
      </c>
      <c r="K137" s="58" t="s">
        <v>48</v>
      </c>
      <c r="L137" s="213">
        <v>0</v>
      </c>
      <c r="M137" s="58" t="s">
        <v>48</v>
      </c>
      <c r="N137" s="214">
        <v>0</v>
      </c>
    </row>
    <row r="138" spans="1:14" ht="12" thickBot="1">
      <c r="A138" s="1" t="s">
        <v>12</v>
      </c>
      <c r="B138" s="1" t="str">
        <f>IF(B136=0,"0",$C$1-B136+B137)</f>
        <v>0</v>
      </c>
      <c r="C138" s="1" t="s">
        <v>12</v>
      </c>
      <c r="D138" s="1" t="str">
        <f>IF(D136=0,"0",$C$1-D136+D137)</f>
        <v>0</v>
      </c>
      <c r="E138" s="1" t="s">
        <v>12</v>
      </c>
      <c r="F138" s="1" t="str">
        <f>IF(F136=0,"0",$C$1-F136+F137)</f>
        <v>0</v>
      </c>
      <c r="G138" s="1" t="s">
        <v>12</v>
      </c>
      <c r="H138" s="1" t="str">
        <f>IF(H136=0,"0",$C$1-H136+H137)</f>
        <v>0</v>
      </c>
      <c r="I138" s="1" t="s">
        <v>12</v>
      </c>
      <c r="J138" s="1" t="str">
        <f>IF(J136=0,"0",$C$1-J136+J137)</f>
        <v>0</v>
      </c>
      <c r="K138" s="1" t="s">
        <v>12</v>
      </c>
      <c r="L138" s="1" t="str">
        <f>IF(L136=0,"0",$C$1-L136+L137)</f>
        <v>0</v>
      </c>
      <c r="M138" s="1" t="s">
        <v>12</v>
      </c>
      <c r="N138" s="1" t="str">
        <f>IF(N136=0,"0",$C$1-N136+N137)</f>
        <v>0</v>
      </c>
    </row>
    <row r="139" spans="1:14" ht="12" thickBot="1">
      <c r="A139" s="65">
        <f>(G141*14)+H141</f>
        <v>0</v>
      </c>
      <c r="B139" s="39">
        <f>B137+D137+F137+H137+J137+L137+N137</f>
        <v>0</v>
      </c>
      <c r="C139" s="39">
        <v>12</v>
      </c>
      <c r="D139" s="39">
        <f>C139-B139</f>
        <v>12</v>
      </c>
      <c r="E139" s="2"/>
      <c r="F139" s="2"/>
      <c r="G139" s="2"/>
      <c r="H139" s="2"/>
      <c r="I139" s="2"/>
      <c r="J139" s="2" t="s">
        <v>17</v>
      </c>
      <c r="K139" s="2"/>
      <c r="L139" s="2"/>
      <c r="M139" s="2"/>
      <c r="N139" s="3"/>
    </row>
    <row r="140" spans="1:14" ht="12" thickBot="1">
      <c r="A140" s="65">
        <f>(G142*14)+H142</f>
        <v>0</v>
      </c>
      <c r="B140" s="2"/>
      <c r="C140" s="2"/>
      <c r="D140" s="2"/>
      <c r="E140" s="2"/>
      <c r="F140" s="2"/>
      <c r="G140" s="5" t="s">
        <v>20</v>
      </c>
      <c r="H140" s="5" t="s">
        <v>21</v>
      </c>
      <c r="I140" s="2"/>
      <c r="J140" s="2"/>
      <c r="K140" s="5" t="s">
        <v>21</v>
      </c>
      <c r="M140" s="2"/>
      <c r="N140" s="3"/>
    </row>
    <row r="141" spans="1:14" s="145" customFormat="1" ht="13.5" thickBot="1">
      <c r="A141" s="102" t="s">
        <v>15</v>
      </c>
      <c r="B141" s="48"/>
      <c r="C141" s="12">
        <f>SUM(B136:N136)</f>
        <v>0</v>
      </c>
      <c r="D141" s="143"/>
      <c r="E141" s="63" t="s">
        <v>18</v>
      </c>
      <c r="F141" s="112" t="e">
        <f>A111</f>
        <v>#VALUE!</v>
      </c>
      <c r="G141" s="114">
        <f>G106</f>
        <v>0</v>
      </c>
      <c r="H141" s="235">
        <f>H106</f>
        <v>0</v>
      </c>
      <c r="I141" s="293" t="s">
        <v>19</v>
      </c>
      <c r="J141" s="292"/>
      <c r="K141" s="113">
        <f>IF(G142&lt;1,0,A139-A140)</f>
        <v>0</v>
      </c>
      <c r="L141" s="289" t="str">
        <f>IF(K141&gt;0,"Well Done !","Try Harder")</f>
        <v>Try Harder</v>
      </c>
      <c r="M141" s="290"/>
      <c r="N141" s="144"/>
    </row>
    <row r="142" spans="1:14" s="145" customFormat="1" ht="14.25" thickBot="1" thickTop="1">
      <c r="A142" s="111" t="s">
        <v>16</v>
      </c>
      <c r="B142" s="62"/>
      <c r="C142" s="12">
        <f>SUM(B138:N138)</f>
        <v>0</v>
      </c>
      <c r="D142" s="146"/>
      <c r="E142" s="63" t="s">
        <v>18</v>
      </c>
      <c r="F142" s="108" t="e">
        <f>M111</f>
        <v>#VALUE!</v>
      </c>
      <c r="G142" s="218">
        <v>0</v>
      </c>
      <c r="H142" s="234">
        <v>0</v>
      </c>
      <c r="I142" s="67" t="s">
        <v>37</v>
      </c>
      <c r="J142" s="36">
        <f>((G142*14+H142)*0.4535924)/(((E109*12+G109)*0.0254)^2)</f>
        <v>0</v>
      </c>
      <c r="K142" s="109" t="s">
        <v>691</v>
      </c>
      <c r="L142" s="109"/>
      <c r="M142" s="12"/>
      <c r="N142" s="148"/>
    </row>
    <row r="143" ht="12" thickBot="1"/>
    <row r="144" spans="3:11" ht="87" customHeight="1">
      <c r="C144" s="283">
        <f>IF(G142=0,"",IF(G142&lt;&gt;'Input Data'!I7,"PLEASE GO TO INPUT DATA AND CHANGE YOUR WEIGHT IN  POINTS ALLOWANCE CALCULATOR.",""))</f>
      </c>
      <c r="D144" s="284"/>
      <c r="E144" s="284"/>
      <c r="F144" s="284"/>
      <c r="G144" s="284"/>
      <c r="H144" s="284"/>
      <c r="I144" s="284"/>
      <c r="J144" s="284"/>
      <c r="K144" s="285"/>
    </row>
    <row r="145" spans="3:11" ht="12" customHeight="1" thickBot="1">
      <c r="C145" s="286"/>
      <c r="D145" s="287"/>
      <c r="E145" s="287"/>
      <c r="F145" s="287"/>
      <c r="G145" s="287"/>
      <c r="H145" s="287"/>
      <c r="I145" s="287"/>
      <c r="J145" s="287"/>
      <c r="K145" s="288"/>
    </row>
    <row r="146" spans="1:14" ht="11.25">
      <c r="A146" s="153"/>
      <c r="B146" s="153"/>
      <c r="C146" s="153"/>
      <c r="D146" s="153"/>
      <c r="E146" s="153"/>
      <c r="F146" s="153"/>
      <c r="G146" s="153"/>
      <c r="H146" s="153"/>
      <c r="I146" s="153"/>
      <c r="J146" s="153"/>
      <c r="K146" s="153"/>
      <c r="L146" s="153"/>
      <c r="M146" s="153"/>
      <c r="N146" s="153"/>
    </row>
  </sheetData>
  <sheetProtection password="D56B" sheet="1" objects="1" scenarios="1"/>
  <mergeCells count="9">
    <mergeCell ref="C144:K145"/>
    <mergeCell ref="I33:J33"/>
    <mergeCell ref="L33:M33"/>
    <mergeCell ref="I69:J69"/>
    <mergeCell ref="L69:M69"/>
    <mergeCell ref="I105:J105"/>
    <mergeCell ref="L105:M105"/>
    <mergeCell ref="I141:J141"/>
    <mergeCell ref="L141:M141"/>
  </mergeCells>
  <conditionalFormatting sqref="N138:N139 D138 D102 D30 B66 N30:N31 B102 B30 F30:F31 H30:H31 J30:J31 L30:L31 D66 F66:F67 H66:H67 J66:J67 L66:L67 N66:N67 F102:F103 H102:H103 J102:J103 L102:L103 N102:N103 F138:F139 H138:H139 J138:J139 L138:L139 B138">
    <cfRule type="cellIs" priority="1" dxfId="2" operator="greaterThan" stopIfTrue="1">
      <formula>0</formula>
    </cfRule>
    <cfRule type="cellIs" priority="2" dxfId="1" operator="lessThan" stopIfTrue="1">
      <formula>0</formula>
    </cfRule>
  </conditionalFormatting>
  <conditionalFormatting sqref="C34 C70 C106 C142">
    <cfRule type="cellIs" priority="3" dxfId="0" operator="greaterThan" stopIfTrue="1">
      <formula>0</formula>
    </cfRule>
    <cfRule type="cellIs" priority="4" dxfId="1" operator="lessThan" stopIfTrue="1">
      <formula>0</formula>
    </cfRule>
  </conditionalFormatting>
  <conditionalFormatting sqref="K69 K33 K105 K141">
    <cfRule type="cellIs" priority="5" dxfId="3" operator="greaterThan" stopIfTrue="1">
      <formula>0</formula>
    </cfRule>
    <cfRule type="cellIs" priority="6" dxfId="1" operator="lessThan" stopIfTrue="1">
      <formula>0</formula>
    </cfRule>
  </conditionalFormatting>
  <dataValidations count="1">
    <dataValidation type="whole" operator="lessThanOrEqual" allowBlank="1" showInputMessage="1" showErrorMessage="1" errorTitle="Bonus Limit Exceeded !!!" error="Please do not use more than 12 Bonus points in one week - thanks." sqref="B101 D101 F101 H101 J101 L101 N101 B29 D29 F29 H29 J29 L29 N29 B65 D65 F65 H65 J65 L65 N65 B137 D137 F137 H137 J137 L137 N137">
      <formula1>$D103</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46"/>
  <sheetViews>
    <sheetView zoomScale="92" zoomScaleNormal="92" workbookViewId="0" topLeftCell="A1">
      <selection activeCell="L144" sqref="L144"/>
    </sheetView>
  </sheetViews>
  <sheetFormatPr defaultColWidth="9.140625" defaultRowHeight="12.75"/>
  <cols>
    <col min="1" max="1" width="10.7109375" style="141" customWidth="1"/>
    <col min="2" max="2" width="12.00390625" style="141" customWidth="1"/>
    <col min="3" max="3" width="11.421875" style="141" customWidth="1"/>
    <col min="4" max="4" width="8.8515625" style="141" customWidth="1"/>
    <col min="5" max="5" width="11.421875" style="141" customWidth="1"/>
    <col min="6" max="6" width="11.140625" style="141" customWidth="1"/>
    <col min="7" max="7" width="12.421875" style="141" customWidth="1"/>
    <col min="8" max="8" width="7.140625" style="141" customWidth="1"/>
    <col min="9" max="9" width="11.7109375" style="141" customWidth="1"/>
    <col min="10" max="10" width="6.28125" style="141" customWidth="1"/>
    <col min="11" max="11" width="11.57421875" style="141" customWidth="1"/>
    <col min="12" max="12" width="9.28125" style="141" customWidth="1"/>
    <col min="13" max="13" width="12.57421875" style="141" customWidth="1"/>
    <col min="14" max="14" width="11.00390625" style="141" customWidth="1"/>
    <col min="15" max="16384" width="9.140625" style="141" customWidth="1"/>
  </cols>
  <sheetData>
    <row r="1" spans="1:14" s="132" customFormat="1" ht="24" customHeight="1" thickBot="1">
      <c r="A1" s="103" t="str">
        <f>('Month 1'!A1)</f>
        <v> </v>
      </c>
      <c r="B1" s="7" t="s">
        <v>13</v>
      </c>
      <c r="C1" s="105">
        <f>('Input Data'!$K$14)</f>
        <v>6</v>
      </c>
      <c r="D1" s="7" t="s">
        <v>40</v>
      </c>
      <c r="E1" s="105">
        <f>('Input Data'!$D$14)</f>
        <v>6</v>
      </c>
      <c r="F1" s="7" t="s">
        <v>41</v>
      </c>
      <c r="G1" s="105">
        <f>('Input Data'!$E$14)</f>
        <v>3</v>
      </c>
      <c r="H1" s="115" t="s">
        <v>90</v>
      </c>
      <c r="I1" s="209">
        <v>0</v>
      </c>
      <c r="J1" s="115" t="s">
        <v>91</v>
      </c>
      <c r="K1" s="209">
        <v>0</v>
      </c>
      <c r="L1" s="115" t="s">
        <v>92</v>
      </c>
      <c r="M1" s="116">
        <f>(I1*0.015)+(K1*0.25)</f>
        <v>0</v>
      </c>
      <c r="N1" s="7" t="s">
        <v>22</v>
      </c>
    </row>
    <row r="2" spans="1:19" s="135" customFormat="1" ht="12" thickBot="1">
      <c r="A2" s="133" t="s">
        <v>0</v>
      </c>
      <c r="B2" s="133"/>
      <c r="C2" s="133" t="s">
        <v>1</v>
      </c>
      <c r="D2" s="133"/>
      <c r="E2" s="133" t="s">
        <v>2</v>
      </c>
      <c r="F2" s="133"/>
      <c r="G2" s="133" t="s">
        <v>3</v>
      </c>
      <c r="H2" s="133"/>
      <c r="I2" s="133" t="s">
        <v>4</v>
      </c>
      <c r="J2" s="133"/>
      <c r="K2" s="133" t="s">
        <v>5</v>
      </c>
      <c r="L2" s="133"/>
      <c r="M2" s="133" t="s">
        <v>6</v>
      </c>
      <c r="N2" s="133"/>
      <c r="O2" s="134"/>
      <c r="P2" s="134"/>
      <c r="Q2" s="134"/>
      <c r="R2" s="134"/>
      <c r="S2" s="134"/>
    </row>
    <row r="3" spans="1:14" s="134" customFormat="1" ht="12" thickBot="1">
      <c r="A3" s="138" t="e">
        <f>('Month 2'!M111)+1</f>
        <v>#VALUE!</v>
      </c>
      <c r="B3" s="137" t="s">
        <v>14</v>
      </c>
      <c r="C3" s="137" t="e">
        <f>A3+1</f>
        <v>#VALUE!</v>
      </c>
      <c r="D3" s="138" t="s">
        <v>14</v>
      </c>
      <c r="E3" s="137" t="e">
        <f>A3+2</f>
        <v>#VALUE!</v>
      </c>
      <c r="F3" s="137" t="s">
        <v>14</v>
      </c>
      <c r="G3" s="137" t="e">
        <f>A3+3</f>
        <v>#VALUE!</v>
      </c>
      <c r="H3" s="137" t="s">
        <v>14</v>
      </c>
      <c r="I3" s="137" t="e">
        <f>A3+4</f>
        <v>#VALUE!</v>
      </c>
      <c r="J3" s="137" t="s">
        <v>14</v>
      </c>
      <c r="K3" s="137" t="e">
        <f>A3+5</f>
        <v>#VALUE!</v>
      </c>
      <c r="L3" s="137" t="s">
        <v>14</v>
      </c>
      <c r="M3" s="137" t="e">
        <f>A3+6</f>
        <v>#VALUE!</v>
      </c>
      <c r="N3" s="137" t="s">
        <v>14</v>
      </c>
    </row>
    <row r="4" spans="1:19" ht="12" thickBot="1">
      <c r="A4" s="152" t="s">
        <v>7</v>
      </c>
      <c r="B4" s="139"/>
      <c r="C4" s="139" t="s">
        <v>7</v>
      </c>
      <c r="D4" s="139" t="s">
        <v>17</v>
      </c>
      <c r="E4" s="139" t="s">
        <v>7</v>
      </c>
      <c r="F4" s="139"/>
      <c r="G4" s="139" t="s">
        <v>7</v>
      </c>
      <c r="H4" s="139"/>
      <c r="I4" s="139" t="s">
        <v>7</v>
      </c>
      <c r="J4" s="139"/>
      <c r="K4" s="139" t="s">
        <v>7</v>
      </c>
      <c r="L4" s="139"/>
      <c r="M4" s="139" t="s">
        <v>7</v>
      </c>
      <c r="N4" s="140"/>
      <c r="O4" s="2"/>
      <c r="P4" s="2"/>
      <c r="Q4" s="2"/>
      <c r="R4" s="2"/>
      <c r="S4" s="2"/>
    </row>
    <row r="5" spans="1:14" ht="11.25">
      <c r="A5" s="215"/>
      <c r="B5" s="215"/>
      <c r="C5" s="215"/>
      <c r="D5" s="215"/>
      <c r="E5" s="215"/>
      <c r="F5" s="215"/>
      <c r="G5" s="215"/>
      <c r="H5" s="215"/>
      <c r="I5" s="215"/>
      <c r="J5" s="215"/>
      <c r="K5" s="215"/>
      <c r="L5" s="215"/>
      <c r="M5" s="215"/>
      <c r="N5" s="215"/>
    </row>
    <row r="6" spans="1:14" ht="11.25">
      <c r="A6" s="216"/>
      <c r="B6" s="216"/>
      <c r="C6" s="216"/>
      <c r="D6" s="216"/>
      <c r="E6" s="216"/>
      <c r="F6" s="216"/>
      <c r="G6" s="216"/>
      <c r="H6" s="216"/>
      <c r="I6" s="216"/>
      <c r="J6" s="216"/>
      <c r="K6" s="216"/>
      <c r="L6" s="216"/>
      <c r="M6" s="216"/>
      <c r="N6" s="216"/>
    </row>
    <row r="7" spans="1:14" ht="11.25">
      <c r="A7" s="216"/>
      <c r="B7" s="216"/>
      <c r="C7" s="216"/>
      <c r="D7" s="216"/>
      <c r="E7" s="216"/>
      <c r="F7" s="216"/>
      <c r="G7" s="216"/>
      <c r="H7" s="216"/>
      <c r="I7" s="216"/>
      <c r="J7" s="216"/>
      <c r="K7" s="216"/>
      <c r="L7" s="216"/>
      <c r="M7" s="216"/>
      <c r="N7" s="216"/>
    </row>
    <row r="8" spans="1:14" ht="11.25">
      <c r="A8" s="216"/>
      <c r="B8" s="216"/>
      <c r="C8" s="216"/>
      <c r="D8" s="216"/>
      <c r="E8" s="216"/>
      <c r="F8" s="216"/>
      <c r="G8" s="216"/>
      <c r="H8" s="216"/>
      <c r="I8" s="216"/>
      <c r="J8" s="216"/>
      <c r="K8" s="216"/>
      <c r="L8" s="216"/>
      <c r="M8" s="216"/>
      <c r="N8" s="216"/>
    </row>
    <row r="9" spans="1:14" ht="12" thickBot="1">
      <c r="A9" s="217"/>
      <c r="B9" s="217"/>
      <c r="C9" s="217"/>
      <c r="D9" s="217"/>
      <c r="E9" s="217"/>
      <c r="F9" s="217"/>
      <c r="G9" s="217"/>
      <c r="H9" s="217"/>
      <c r="I9" s="217"/>
      <c r="J9" s="217"/>
      <c r="K9" s="217"/>
      <c r="L9" s="217"/>
      <c r="M9" s="217"/>
      <c r="N9" s="217"/>
    </row>
    <row r="10" spans="1:14" ht="12" thickBot="1">
      <c r="A10" s="152" t="s">
        <v>8</v>
      </c>
      <c r="B10" s="139"/>
      <c r="C10" s="139" t="s">
        <v>8</v>
      </c>
      <c r="D10" s="139"/>
      <c r="E10" s="139" t="s">
        <v>8</v>
      </c>
      <c r="F10" s="139"/>
      <c r="G10" s="139" t="s">
        <v>8</v>
      </c>
      <c r="H10" s="139"/>
      <c r="I10" s="139" t="s">
        <v>8</v>
      </c>
      <c r="J10" s="139"/>
      <c r="K10" s="139" t="s">
        <v>8</v>
      </c>
      <c r="L10" s="139"/>
      <c r="M10" s="139" t="s">
        <v>8</v>
      </c>
      <c r="N10" s="140"/>
    </row>
    <row r="11" spans="1:14" ht="11.25">
      <c r="A11" s="215"/>
      <c r="B11" s="215"/>
      <c r="C11" s="215"/>
      <c r="D11" s="215"/>
      <c r="E11" s="215"/>
      <c r="F11" s="215"/>
      <c r="G11" s="215"/>
      <c r="H11" s="215"/>
      <c r="I11" s="215"/>
      <c r="J11" s="215"/>
      <c r="K11" s="215"/>
      <c r="L11" s="215"/>
      <c r="M11" s="215"/>
      <c r="N11" s="215"/>
    </row>
    <row r="12" spans="1:14" ht="11.25">
      <c r="A12" s="216"/>
      <c r="B12" s="216"/>
      <c r="C12" s="216"/>
      <c r="D12" s="216"/>
      <c r="E12" s="216"/>
      <c r="F12" s="216"/>
      <c r="G12" s="216"/>
      <c r="H12" s="216"/>
      <c r="I12" s="216"/>
      <c r="J12" s="216"/>
      <c r="K12" s="216"/>
      <c r="L12" s="216"/>
      <c r="M12" s="216"/>
      <c r="N12" s="216"/>
    </row>
    <row r="13" spans="1:14" ht="11.25">
      <c r="A13" s="216"/>
      <c r="B13" s="216"/>
      <c r="C13" s="216"/>
      <c r="D13" s="216"/>
      <c r="E13" s="216"/>
      <c r="F13" s="216"/>
      <c r="G13" s="216"/>
      <c r="H13" s="216"/>
      <c r="I13" s="216"/>
      <c r="J13" s="216"/>
      <c r="K13" s="216"/>
      <c r="L13" s="216"/>
      <c r="M13" s="216"/>
      <c r="N13" s="216"/>
    </row>
    <row r="14" spans="1:14" ht="11.25">
      <c r="A14" s="216"/>
      <c r="B14" s="216"/>
      <c r="C14" s="216"/>
      <c r="D14" s="216"/>
      <c r="E14" s="216"/>
      <c r="F14" s="216"/>
      <c r="G14" s="216"/>
      <c r="H14" s="216"/>
      <c r="I14" s="216"/>
      <c r="J14" s="216"/>
      <c r="K14" s="216"/>
      <c r="L14" s="216"/>
      <c r="M14" s="216"/>
      <c r="N14" s="216"/>
    </row>
    <row r="15" spans="1:14" ht="12" thickBot="1">
      <c r="A15" s="217"/>
      <c r="B15" s="217"/>
      <c r="C15" s="217"/>
      <c r="D15" s="217"/>
      <c r="E15" s="217"/>
      <c r="F15" s="217"/>
      <c r="G15" s="217"/>
      <c r="H15" s="217"/>
      <c r="I15" s="217"/>
      <c r="J15" s="217"/>
      <c r="K15" s="217"/>
      <c r="L15" s="217"/>
      <c r="M15" s="217"/>
      <c r="N15" s="217"/>
    </row>
    <row r="16" spans="1:14" ht="12" thickBot="1">
      <c r="A16" s="154" t="s">
        <v>9</v>
      </c>
      <c r="B16" s="155"/>
      <c r="C16" s="155" t="s">
        <v>9</v>
      </c>
      <c r="D16" s="155"/>
      <c r="E16" s="155" t="s">
        <v>9</v>
      </c>
      <c r="F16" s="155"/>
      <c r="G16" s="155" t="s">
        <v>9</v>
      </c>
      <c r="H16" s="155"/>
      <c r="I16" s="155" t="s">
        <v>9</v>
      </c>
      <c r="J16" s="155"/>
      <c r="K16" s="155" t="s">
        <v>9</v>
      </c>
      <c r="L16" s="155"/>
      <c r="M16" s="155" t="s">
        <v>9</v>
      </c>
      <c r="N16" s="57"/>
    </row>
    <row r="17" spans="1:14" ht="11.25">
      <c r="A17" s="215"/>
      <c r="B17" s="215"/>
      <c r="C17" s="215"/>
      <c r="D17" s="215"/>
      <c r="E17" s="215"/>
      <c r="F17" s="215"/>
      <c r="G17" s="215"/>
      <c r="H17" s="215"/>
      <c r="I17" s="215"/>
      <c r="J17" s="215"/>
      <c r="K17" s="215"/>
      <c r="L17" s="215"/>
      <c r="M17" s="215"/>
      <c r="N17" s="215"/>
    </row>
    <row r="18" spans="1:14" ht="11.25">
      <c r="A18" s="216"/>
      <c r="B18" s="216"/>
      <c r="C18" s="216"/>
      <c r="D18" s="216"/>
      <c r="E18" s="216"/>
      <c r="F18" s="216"/>
      <c r="G18" s="216"/>
      <c r="H18" s="216"/>
      <c r="I18" s="216"/>
      <c r="J18" s="216"/>
      <c r="K18" s="216"/>
      <c r="L18" s="216"/>
      <c r="M18" s="216"/>
      <c r="N18" s="216"/>
    </row>
    <row r="19" spans="1:14" ht="11.25">
      <c r="A19" s="216"/>
      <c r="B19" s="216"/>
      <c r="C19" s="216"/>
      <c r="D19" s="216"/>
      <c r="E19" s="216"/>
      <c r="F19" s="216"/>
      <c r="G19" s="216"/>
      <c r="H19" s="216"/>
      <c r="I19" s="216"/>
      <c r="J19" s="216"/>
      <c r="K19" s="216"/>
      <c r="L19" s="216"/>
      <c r="M19" s="216"/>
      <c r="N19" s="216"/>
    </row>
    <row r="20" spans="1:14" ht="11.25">
      <c r="A20" s="216"/>
      <c r="B20" s="216"/>
      <c r="C20" s="216"/>
      <c r="D20" s="216"/>
      <c r="E20" s="216"/>
      <c r="F20" s="216"/>
      <c r="G20" s="216"/>
      <c r="H20" s="216"/>
      <c r="I20" s="216"/>
      <c r="J20" s="216"/>
      <c r="K20" s="216"/>
      <c r="L20" s="216"/>
      <c r="M20" s="216"/>
      <c r="N20" s="216"/>
    </row>
    <row r="21" spans="1:14" ht="12" thickBot="1">
      <c r="A21" s="217"/>
      <c r="B21" s="217"/>
      <c r="C21" s="217"/>
      <c r="D21" s="217"/>
      <c r="E21" s="217"/>
      <c r="F21" s="217"/>
      <c r="G21" s="217"/>
      <c r="H21" s="217"/>
      <c r="I21" s="217"/>
      <c r="J21" s="217"/>
      <c r="K21" s="217"/>
      <c r="L21" s="217"/>
      <c r="M21" s="217"/>
      <c r="N21" s="217"/>
    </row>
    <row r="22" spans="1:14" ht="12" thickBot="1">
      <c r="A22" s="154" t="s">
        <v>10</v>
      </c>
      <c r="B22" s="155"/>
      <c r="C22" s="155" t="s">
        <v>10</v>
      </c>
      <c r="D22" s="155"/>
      <c r="E22" s="155" t="s">
        <v>10</v>
      </c>
      <c r="F22" s="155"/>
      <c r="G22" s="155" t="s">
        <v>10</v>
      </c>
      <c r="H22" s="155"/>
      <c r="I22" s="155" t="s">
        <v>10</v>
      </c>
      <c r="J22" s="155"/>
      <c r="K22" s="155" t="s">
        <v>10</v>
      </c>
      <c r="L22" s="155"/>
      <c r="M22" s="155" t="s">
        <v>10</v>
      </c>
      <c r="N22" s="57"/>
    </row>
    <row r="23" spans="1:14" ht="11.25">
      <c r="A23" s="215"/>
      <c r="B23" s="215"/>
      <c r="C23" s="215"/>
      <c r="D23" s="215"/>
      <c r="E23" s="215"/>
      <c r="F23" s="215"/>
      <c r="G23" s="215"/>
      <c r="H23" s="215"/>
      <c r="I23" s="215"/>
      <c r="J23" s="215"/>
      <c r="K23" s="215"/>
      <c r="L23" s="215"/>
      <c r="M23" s="215"/>
      <c r="N23" s="215"/>
    </row>
    <row r="24" spans="1:14" ht="11.25">
      <c r="A24" s="216"/>
      <c r="B24" s="216"/>
      <c r="C24" s="216"/>
      <c r="D24" s="216"/>
      <c r="E24" s="216"/>
      <c r="F24" s="216"/>
      <c r="G24" s="216"/>
      <c r="H24" s="216"/>
      <c r="I24" s="216"/>
      <c r="J24" s="216"/>
      <c r="K24" s="216"/>
      <c r="L24" s="216"/>
      <c r="M24" s="216"/>
      <c r="N24" s="216"/>
    </row>
    <row r="25" spans="1:14" ht="11.25">
      <c r="A25" s="216"/>
      <c r="B25" s="216"/>
      <c r="C25" s="216"/>
      <c r="D25" s="216"/>
      <c r="E25" s="216"/>
      <c r="F25" s="216"/>
      <c r="G25" s="216"/>
      <c r="H25" s="216"/>
      <c r="I25" s="216"/>
      <c r="J25" s="216"/>
      <c r="K25" s="216"/>
      <c r="L25" s="216"/>
      <c r="M25" s="216"/>
      <c r="N25" s="216"/>
    </row>
    <row r="26" spans="1:14" ht="11.25">
      <c r="A26" s="216"/>
      <c r="B26" s="216"/>
      <c r="C26" s="216"/>
      <c r="D26" s="216"/>
      <c r="E26" s="216"/>
      <c r="F26" s="216"/>
      <c r="G26" s="216"/>
      <c r="H26" s="216"/>
      <c r="I26" s="216"/>
      <c r="J26" s="216"/>
      <c r="K26" s="216"/>
      <c r="L26" s="216"/>
      <c r="M26" s="216"/>
      <c r="N26" s="216"/>
    </row>
    <row r="27" spans="1:14" ht="12" thickBot="1">
      <c r="A27" s="217"/>
      <c r="B27" s="217"/>
      <c r="C27" s="217"/>
      <c r="D27" s="217"/>
      <c r="E27" s="217"/>
      <c r="F27" s="217"/>
      <c r="G27" s="217"/>
      <c r="H27" s="217"/>
      <c r="I27" s="217"/>
      <c r="J27" s="217"/>
      <c r="K27" s="217"/>
      <c r="L27" s="217"/>
      <c r="M27" s="217"/>
      <c r="N27" s="217"/>
    </row>
    <row r="28" spans="1:14" ht="12" thickBot="1">
      <c r="A28" s="55" t="s">
        <v>11</v>
      </c>
      <c r="B28" s="56">
        <f>SUM(B4:B27)</f>
        <v>0</v>
      </c>
      <c r="C28" s="56" t="s">
        <v>11</v>
      </c>
      <c r="D28" s="56">
        <f>SUM(D4:D27)</f>
        <v>0</v>
      </c>
      <c r="E28" s="56" t="s">
        <v>11</v>
      </c>
      <c r="F28" s="56">
        <f>SUM(F4:F27)</f>
        <v>0</v>
      </c>
      <c r="G28" s="56" t="s">
        <v>11</v>
      </c>
      <c r="H28" s="56">
        <f>SUM(H4:H27)</f>
        <v>0</v>
      </c>
      <c r="I28" s="56" t="s">
        <v>11</v>
      </c>
      <c r="J28" s="56">
        <f>SUM(J4:J27)</f>
        <v>0</v>
      </c>
      <c r="K28" s="56" t="s">
        <v>11</v>
      </c>
      <c r="L28" s="56">
        <f>SUM(L4:L27)</f>
        <v>0</v>
      </c>
      <c r="M28" s="56" t="s">
        <v>11</v>
      </c>
      <c r="N28" s="57">
        <f>SUM(N4:N27)</f>
        <v>0</v>
      </c>
    </row>
    <row r="29" spans="1:14" ht="22.5" customHeight="1" thickBot="1">
      <c r="A29" s="59" t="s">
        <v>48</v>
      </c>
      <c r="B29" s="213">
        <v>0</v>
      </c>
      <c r="C29" s="58" t="s">
        <v>48</v>
      </c>
      <c r="D29" s="213">
        <v>0</v>
      </c>
      <c r="E29" s="58" t="s">
        <v>48</v>
      </c>
      <c r="F29" s="213">
        <v>0</v>
      </c>
      <c r="G29" s="58" t="s">
        <v>48</v>
      </c>
      <c r="H29" s="213">
        <v>0</v>
      </c>
      <c r="I29" s="58" t="s">
        <v>48</v>
      </c>
      <c r="J29" s="213">
        <v>0</v>
      </c>
      <c r="K29" s="58" t="s">
        <v>48</v>
      </c>
      <c r="L29" s="213">
        <v>0</v>
      </c>
      <c r="M29" s="58" t="s">
        <v>48</v>
      </c>
      <c r="N29" s="214">
        <v>0</v>
      </c>
    </row>
    <row r="30" spans="1:14" ht="14.25" customHeight="1" thickBot="1">
      <c r="A30" s="1" t="s">
        <v>12</v>
      </c>
      <c r="B30" s="1" t="str">
        <f>IF(B28=0,"0",$C$1-B28+B29)</f>
        <v>0</v>
      </c>
      <c r="C30" s="1" t="s">
        <v>12</v>
      </c>
      <c r="D30" s="1" t="str">
        <f>IF(D28=0,"0",$C$1-D28+D29)</f>
        <v>0</v>
      </c>
      <c r="E30" s="1" t="s">
        <v>12</v>
      </c>
      <c r="F30" s="1" t="str">
        <f>IF(F28=0,"0",$C$1-F28+F29)</f>
        <v>0</v>
      </c>
      <c r="G30" s="1" t="s">
        <v>12</v>
      </c>
      <c r="H30" s="1" t="str">
        <f>IF(H28=0,"0",$C$1-H28+H29)</f>
        <v>0</v>
      </c>
      <c r="I30" s="1" t="s">
        <v>12</v>
      </c>
      <c r="J30" s="1" t="str">
        <f>IF(J28=0,"0",$C$1-J28+J29)</f>
        <v>0</v>
      </c>
      <c r="K30" s="1" t="s">
        <v>12</v>
      </c>
      <c r="L30" s="1" t="str">
        <f>IF(L28=0,"0",$C$1-L28+L29)</f>
        <v>0</v>
      </c>
      <c r="M30" s="1" t="s">
        <v>12</v>
      </c>
      <c r="N30" s="1" t="str">
        <f>IF(N28=0,"0",$C$1-N28+N29)</f>
        <v>0</v>
      </c>
    </row>
    <row r="31" spans="1:14" ht="12" thickBot="1">
      <c r="A31" s="65">
        <f>(G33*14)+H33</f>
        <v>0</v>
      </c>
      <c r="B31" s="39">
        <f>B29+D29+F29+H29+J29+L29+N29</f>
        <v>0</v>
      </c>
      <c r="C31" s="39">
        <v>12</v>
      </c>
      <c r="D31" s="39">
        <f>C31-B31</f>
        <v>12</v>
      </c>
      <c r="E31" s="2"/>
      <c r="F31" s="2"/>
      <c r="G31" s="2"/>
      <c r="H31" s="2"/>
      <c r="I31" s="2"/>
      <c r="J31" s="2" t="s">
        <v>17</v>
      </c>
      <c r="K31" s="2"/>
      <c r="L31" s="2"/>
      <c r="M31" s="2"/>
      <c r="N31" s="3"/>
    </row>
    <row r="32" spans="1:14" ht="12" thickBot="1">
      <c r="A32" s="65">
        <f>(G34*14)+H34</f>
        <v>0</v>
      </c>
      <c r="B32" s="2"/>
      <c r="C32" s="2"/>
      <c r="D32" s="2"/>
      <c r="E32" s="2"/>
      <c r="F32" s="2"/>
      <c r="G32" s="5" t="s">
        <v>20</v>
      </c>
      <c r="H32" s="5" t="s">
        <v>21</v>
      </c>
      <c r="I32" s="2"/>
      <c r="J32" s="2"/>
      <c r="K32" s="5" t="s">
        <v>21</v>
      </c>
      <c r="M32" s="2"/>
      <c r="N32" s="3"/>
    </row>
    <row r="33" spans="1:14" s="145" customFormat="1" ht="13.5" thickBot="1">
      <c r="A33" s="102" t="s">
        <v>15</v>
      </c>
      <c r="B33" s="48"/>
      <c r="C33" s="12">
        <f>SUM(B28:N28)</f>
        <v>0</v>
      </c>
      <c r="D33" s="143"/>
      <c r="E33" s="63" t="s">
        <v>18</v>
      </c>
      <c r="F33" s="112" t="e">
        <f>A3</f>
        <v>#VALUE!</v>
      </c>
      <c r="G33" s="114">
        <f>('Month 2'!G142)</f>
        <v>0</v>
      </c>
      <c r="H33" s="235">
        <f>('Month 2'!H142)</f>
        <v>0</v>
      </c>
      <c r="I33" s="293" t="s">
        <v>19</v>
      </c>
      <c r="J33" s="292"/>
      <c r="K33" s="113">
        <f>IF(G34&lt;1,0,A31-A32)</f>
        <v>0</v>
      </c>
      <c r="L33" s="289" t="str">
        <f>IF(K33&gt;0,"Well Done !","Try Harder")</f>
        <v>Try Harder</v>
      </c>
      <c r="M33" s="290"/>
      <c r="N33" s="144"/>
    </row>
    <row r="34" spans="1:14" s="145" customFormat="1" ht="14.25" thickBot="1" thickTop="1">
      <c r="A34" s="111" t="s">
        <v>16</v>
      </c>
      <c r="B34" s="62"/>
      <c r="C34" s="12">
        <f>SUM(B30:N30)</f>
        <v>0</v>
      </c>
      <c r="D34" s="146"/>
      <c r="E34" s="63" t="s">
        <v>18</v>
      </c>
      <c r="F34" s="108" t="e">
        <f>M3</f>
        <v>#VALUE!</v>
      </c>
      <c r="G34" s="218">
        <v>0</v>
      </c>
      <c r="H34" s="234">
        <v>0</v>
      </c>
      <c r="I34" s="67" t="s">
        <v>37</v>
      </c>
      <c r="J34" s="36">
        <f>((G34*14+H34)*0.4535924)/(((E1*12+G1)*0.0254)^2)</f>
        <v>0</v>
      </c>
      <c r="K34" s="109" t="s">
        <v>691</v>
      </c>
      <c r="L34" s="109"/>
      <c r="M34" s="12"/>
      <c r="N34" s="148"/>
    </row>
    <row r="35" spans="5:10" s="156" customFormat="1" ht="11.25">
      <c r="E35" s="157"/>
      <c r="F35" s="157"/>
      <c r="G35" s="157"/>
      <c r="H35" s="157"/>
      <c r="I35" s="157"/>
      <c r="J35" s="157"/>
    </row>
    <row r="36" spans="5:10" s="156" customFormat="1" ht="12" thickBot="1">
      <c r="E36" s="157"/>
      <c r="F36" s="157"/>
      <c r="G36" s="157"/>
      <c r="H36" s="157"/>
      <c r="I36" s="157"/>
      <c r="J36" s="157"/>
    </row>
    <row r="37" spans="1:14" s="145" customFormat="1" ht="26.25" thickBot="1">
      <c r="A37" s="104" t="str">
        <f>A1</f>
        <v> </v>
      </c>
      <c r="B37" s="7" t="s">
        <v>13</v>
      </c>
      <c r="C37" s="105">
        <f>('Input Data'!$K$14)</f>
        <v>6</v>
      </c>
      <c r="D37" s="7" t="s">
        <v>40</v>
      </c>
      <c r="E37" s="105">
        <f>('Input Data'!$D$14)</f>
        <v>6</v>
      </c>
      <c r="F37" s="7" t="s">
        <v>41</v>
      </c>
      <c r="G37" s="105">
        <f>('Input Data'!$E$14)</f>
        <v>3</v>
      </c>
      <c r="H37" s="115" t="s">
        <v>90</v>
      </c>
      <c r="I37" s="209">
        <v>0</v>
      </c>
      <c r="J37" s="115" t="s">
        <v>91</v>
      </c>
      <c r="K37" s="209">
        <v>0</v>
      </c>
      <c r="L37" s="115" t="s">
        <v>92</v>
      </c>
      <c r="M37" s="116">
        <f>(I37*0.015)+(K37*0.25)</f>
        <v>0</v>
      </c>
      <c r="N37" s="7" t="s">
        <v>23</v>
      </c>
    </row>
    <row r="38" spans="1:14" ht="12" thickBot="1">
      <c r="A38" s="133" t="s">
        <v>0</v>
      </c>
      <c r="B38" s="133"/>
      <c r="C38" s="133" t="s">
        <v>1</v>
      </c>
      <c r="D38" s="133"/>
      <c r="E38" s="133" t="s">
        <v>2</v>
      </c>
      <c r="F38" s="133"/>
      <c r="G38" s="133" t="s">
        <v>3</v>
      </c>
      <c r="H38" s="133"/>
      <c r="I38" s="133" t="s">
        <v>4</v>
      </c>
      <c r="J38" s="133"/>
      <c r="K38" s="133" t="s">
        <v>5</v>
      </c>
      <c r="L38" s="133"/>
      <c r="M38" s="133" t="s">
        <v>6</v>
      </c>
      <c r="N38" s="133"/>
    </row>
    <row r="39" spans="1:14" ht="12" thickBot="1">
      <c r="A39" s="138" t="e">
        <f>A3+7</f>
        <v>#VALUE!</v>
      </c>
      <c r="B39" s="137" t="s">
        <v>14</v>
      </c>
      <c r="C39" s="137" t="e">
        <f>A39+1</f>
        <v>#VALUE!</v>
      </c>
      <c r="D39" s="138" t="s">
        <v>14</v>
      </c>
      <c r="E39" s="137" t="e">
        <f>A39+2</f>
        <v>#VALUE!</v>
      </c>
      <c r="F39" s="137" t="s">
        <v>14</v>
      </c>
      <c r="G39" s="137" t="e">
        <f>A39+3</f>
        <v>#VALUE!</v>
      </c>
      <c r="H39" s="137" t="s">
        <v>14</v>
      </c>
      <c r="I39" s="137" t="e">
        <f>A39+4</f>
        <v>#VALUE!</v>
      </c>
      <c r="J39" s="137" t="s">
        <v>14</v>
      </c>
      <c r="K39" s="137" t="e">
        <f>A39+5</f>
        <v>#VALUE!</v>
      </c>
      <c r="L39" s="137" t="s">
        <v>14</v>
      </c>
      <c r="M39" s="137" t="e">
        <f>A39+6</f>
        <v>#VALUE!</v>
      </c>
      <c r="N39" s="137" t="s">
        <v>14</v>
      </c>
    </row>
    <row r="40" spans="1:19" ht="12" thickBot="1">
      <c r="A40" s="152" t="s">
        <v>7</v>
      </c>
      <c r="B40" s="139"/>
      <c r="C40" s="139" t="s">
        <v>7</v>
      </c>
      <c r="D40" s="139" t="s">
        <v>17</v>
      </c>
      <c r="E40" s="139" t="s">
        <v>7</v>
      </c>
      <c r="F40" s="139"/>
      <c r="G40" s="139" t="s">
        <v>7</v>
      </c>
      <c r="H40" s="139"/>
      <c r="I40" s="139" t="s">
        <v>7</v>
      </c>
      <c r="J40" s="139"/>
      <c r="K40" s="139" t="s">
        <v>7</v>
      </c>
      <c r="L40" s="139"/>
      <c r="M40" s="139" t="s">
        <v>7</v>
      </c>
      <c r="N40" s="140"/>
      <c r="O40" s="2"/>
      <c r="P40" s="2"/>
      <c r="Q40" s="2"/>
      <c r="R40" s="2"/>
      <c r="S40" s="2"/>
    </row>
    <row r="41" spans="1:14" ht="11.25">
      <c r="A41" s="215"/>
      <c r="B41" s="215"/>
      <c r="C41" s="215"/>
      <c r="D41" s="215"/>
      <c r="E41" s="215"/>
      <c r="F41" s="215"/>
      <c r="G41" s="215"/>
      <c r="H41" s="215"/>
      <c r="I41" s="215"/>
      <c r="J41" s="215"/>
      <c r="K41" s="215"/>
      <c r="L41" s="215"/>
      <c r="M41" s="215"/>
      <c r="N41" s="215"/>
    </row>
    <row r="42" spans="1:14" ht="11.25">
      <c r="A42" s="216"/>
      <c r="B42" s="216"/>
      <c r="C42" s="216"/>
      <c r="D42" s="216"/>
      <c r="E42" s="216"/>
      <c r="F42" s="216"/>
      <c r="G42" s="216"/>
      <c r="H42" s="216"/>
      <c r="I42" s="216"/>
      <c r="J42" s="216"/>
      <c r="K42" s="216"/>
      <c r="L42" s="216"/>
      <c r="M42" s="216"/>
      <c r="N42" s="216"/>
    </row>
    <row r="43" spans="1:14" ht="11.25">
      <c r="A43" s="216"/>
      <c r="B43" s="216"/>
      <c r="C43" s="216"/>
      <c r="D43" s="216"/>
      <c r="E43" s="216"/>
      <c r="F43" s="216"/>
      <c r="G43" s="216"/>
      <c r="H43" s="216"/>
      <c r="I43" s="216"/>
      <c r="J43" s="216"/>
      <c r="K43" s="216"/>
      <c r="L43" s="216"/>
      <c r="M43" s="216"/>
      <c r="N43" s="216"/>
    </row>
    <row r="44" spans="1:14" ht="11.25">
      <c r="A44" s="216"/>
      <c r="B44" s="216"/>
      <c r="C44" s="216"/>
      <c r="D44" s="216"/>
      <c r="E44" s="216"/>
      <c r="F44" s="216"/>
      <c r="G44" s="216"/>
      <c r="H44" s="216"/>
      <c r="I44" s="216"/>
      <c r="J44" s="216"/>
      <c r="K44" s="216"/>
      <c r="L44" s="216"/>
      <c r="M44" s="216"/>
      <c r="N44" s="216"/>
    </row>
    <row r="45" spans="1:14" ht="12" thickBot="1">
      <c r="A45" s="217"/>
      <c r="B45" s="217"/>
      <c r="C45" s="217"/>
      <c r="D45" s="217"/>
      <c r="E45" s="217"/>
      <c r="F45" s="217"/>
      <c r="G45" s="217"/>
      <c r="H45" s="217"/>
      <c r="I45" s="217"/>
      <c r="J45" s="217"/>
      <c r="K45" s="217"/>
      <c r="L45" s="217"/>
      <c r="M45" s="217"/>
      <c r="N45" s="217"/>
    </row>
    <row r="46" spans="1:14" ht="12" thickBot="1">
      <c r="A46" s="219" t="s">
        <v>8</v>
      </c>
      <c r="B46" s="220"/>
      <c r="C46" s="220" t="s">
        <v>8</v>
      </c>
      <c r="D46" s="220"/>
      <c r="E46" s="220" t="s">
        <v>8</v>
      </c>
      <c r="F46" s="220"/>
      <c r="G46" s="220" t="s">
        <v>8</v>
      </c>
      <c r="H46" s="220"/>
      <c r="I46" s="220" t="s">
        <v>8</v>
      </c>
      <c r="J46" s="220"/>
      <c r="K46" s="220" t="s">
        <v>8</v>
      </c>
      <c r="L46" s="139"/>
      <c r="M46" s="139" t="s">
        <v>8</v>
      </c>
      <c r="N46" s="140"/>
    </row>
    <row r="47" spans="1:14" ht="11.25">
      <c r="A47" s="215"/>
      <c r="B47" s="215"/>
      <c r="C47" s="215"/>
      <c r="D47" s="215"/>
      <c r="E47" s="215"/>
      <c r="F47" s="215"/>
      <c r="G47" s="215"/>
      <c r="H47" s="215"/>
      <c r="I47" s="215"/>
      <c r="J47" s="215"/>
      <c r="K47" s="215"/>
      <c r="L47" s="215"/>
      <c r="M47" s="215"/>
      <c r="N47" s="215"/>
    </row>
    <row r="48" spans="1:14" ht="11.25">
      <c r="A48" s="216"/>
      <c r="B48" s="216"/>
      <c r="C48" s="216"/>
      <c r="D48" s="216"/>
      <c r="E48" s="216"/>
      <c r="F48" s="216"/>
      <c r="G48" s="216"/>
      <c r="H48" s="216"/>
      <c r="I48" s="216"/>
      <c r="J48" s="216"/>
      <c r="K48" s="216"/>
      <c r="L48" s="216"/>
      <c r="M48" s="216"/>
      <c r="N48" s="216"/>
    </row>
    <row r="49" spans="1:14" ht="11.25">
      <c r="A49" s="216"/>
      <c r="B49" s="216"/>
      <c r="C49" s="216"/>
      <c r="D49" s="216"/>
      <c r="E49" s="216"/>
      <c r="F49" s="216"/>
      <c r="G49" s="216"/>
      <c r="H49" s="216"/>
      <c r="I49" s="216"/>
      <c r="J49" s="216"/>
      <c r="K49" s="216"/>
      <c r="L49" s="216"/>
      <c r="M49" s="216"/>
      <c r="N49" s="216"/>
    </row>
    <row r="50" spans="1:14" ht="11.25">
      <c r="A50" s="216"/>
      <c r="B50" s="216"/>
      <c r="C50" s="216"/>
      <c r="D50" s="216"/>
      <c r="E50" s="216"/>
      <c r="F50" s="216"/>
      <c r="G50" s="216"/>
      <c r="H50" s="216"/>
      <c r="I50" s="216"/>
      <c r="J50" s="216"/>
      <c r="K50" s="216"/>
      <c r="L50" s="216"/>
      <c r="M50" s="216"/>
      <c r="N50" s="216"/>
    </row>
    <row r="51" spans="1:14" ht="12" thickBot="1">
      <c r="A51" s="217"/>
      <c r="B51" s="217"/>
      <c r="C51" s="217"/>
      <c r="D51" s="217"/>
      <c r="E51" s="217"/>
      <c r="F51" s="217"/>
      <c r="G51" s="217"/>
      <c r="H51" s="217"/>
      <c r="I51" s="217"/>
      <c r="J51" s="217"/>
      <c r="K51" s="217"/>
      <c r="L51" s="217"/>
      <c r="M51" s="217"/>
      <c r="N51" s="217"/>
    </row>
    <row r="52" spans="1:14" ht="12" thickBot="1">
      <c r="A52" s="154" t="s">
        <v>9</v>
      </c>
      <c r="B52" s="155"/>
      <c r="C52" s="155" t="s">
        <v>9</v>
      </c>
      <c r="D52" s="155"/>
      <c r="E52" s="155" t="s">
        <v>9</v>
      </c>
      <c r="F52" s="155"/>
      <c r="G52" s="155" t="s">
        <v>9</v>
      </c>
      <c r="H52" s="155"/>
      <c r="I52" s="155" t="s">
        <v>9</v>
      </c>
      <c r="J52" s="155"/>
      <c r="K52" s="155" t="s">
        <v>9</v>
      </c>
      <c r="L52" s="155"/>
      <c r="M52" s="155" t="s">
        <v>9</v>
      </c>
      <c r="N52" s="57"/>
    </row>
    <row r="53" spans="1:14" ht="11.25">
      <c r="A53" s="215"/>
      <c r="B53" s="215"/>
      <c r="C53" s="215"/>
      <c r="D53" s="215"/>
      <c r="E53" s="215"/>
      <c r="F53" s="215"/>
      <c r="G53" s="215"/>
      <c r="H53" s="215"/>
      <c r="I53" s="215"/>
      <c r="J53" s="215"/>
      <c r="K53" s="215"/>
      <c r="L53" s="215"/>
      <c r="M53" s="215"/>
      <c r="N53" s="215"/>
    </row>
    <row r="54" spans="1:14" ht="11.25">
      <c r="A54" s="216"/>
      <c r="B54" s="216"/>
      <c r="C54" s="216"/>
      <c r="D54" s="216"/>
      <c r="E54" s="216"/>
      <c r="F54" s="216"/>
      <c r="G54" s="216"/>
      <c r="H54" s="216"/>
      <c r="I54" s="216"/>
      <c r="J54" s="216"/>
      <c r="K54" s="216"/>
      <c r="L54" s="216"/>
      <c r="M54" s="216"/>
      <c r="N54" s="216"/>
    </row>
    <row r="55" spans="1:14" ht="11.25">
      <c r="A55" s="216"/>
      <c r="B55" s="216"/>
      <c r="C55" s="216"/>
      <c r="D55" s="216"/>
      <c r="E55" s="216"/>
      <c r="F55" s="216"/>
      <c r="G55" s="216"/>
      <c r="H55" s="216"/>
      <c r="I55" s="216"/>
      <c r="J55" s="216"/>
      <c r="K55" s="216"/>
      <c r="L55" s="216"/>
      <c r="M55" s="216"/>
      <c r="N55" s="216"/>
    </row>
    <row r="56" spans="1:14" ht="11.25">
      <c r="A56" s="216"/>
      <c r="B56" s="216"/>
      <c r="C56" s="216"/>
      <c r="D56" s="216"/>
      <c r="E56" s="216"/>
      <c r="F56" s="216"/>
      <c r="G56" s="216"/>
      <c r="H56" s="216"/>
      <c r="I56" s="216"/>
      <c r="J56" s="216"/>
      <c r="K56" s="216"/>
      <c r="L56" s="216"/>
      <c r="M56" s="216"/>
      <c r="N56" s="216"/>
    </row>
    <row r="57" spans="1:14" ht="12" thickBot="1">
      <c r="A57" s="217"/>
      <c r="B57" s="217"/>
      <c r="C57" s="217"/>
      <c r="D57" s="217"/>
      <c r="E57" s="217"/>
      <c r="F57" s="217"/>
      <c r="G57" s="217"/>
      <c r="H57" s="217"/>
      <c r="I57" s="217"/>
      <c r="J57" s="217"/>
      <c r="K57" s="217"/>
      <c r="L57" s="217"/>
      <c r="M57" s="217"/>
      <c r="N57" s="217"/>
    </row>
    <row r="58" spans="1:14" ht="12" thickBot="1">
      <c r="A58" s="154" t="s">
        <v>10</v>
      </c>
      <c r="B58" s="155"/>
      <c r="C58" s="155" t="s">
        <v>10</v>
      </c>
      <c r="D58" s="155"/>
      <c r="E58" s="155" t="s">
        <v>10</v>
      </c>
      <c r="F58" s="155"/>
      <c r="G58" s="155" t="s">
        <v>10</v>
      </c>
      <c r="H58" s="155"/>
      <c r="I58" s="155" t="s">
        <v>10</v>
      </c>
      <c r="J58" s="155"/>
      <c r="K58" s="155" t="s">
        <v>10</v>
      </c>
      <c r="L58" s="155"/>
      <c r="M58" s="155" t="s">
        <v>10</v>
      </c>
      <c r="N58" s="57"/>
    </row>
    <row r="59" spans="1:14" ht="11.25">
      <c r="A59" s="215"/>
      <c r="B59" s="215"/>
      <c r="C59" s="215"/>
      <c r="D59" s="215"/>
      <c r="E59" s="215"/>
      <c r="F59" s="215"/>
      <c r="G59" s="215"/>
      <c r="H59" s="215"/>
      <c r="I59" s="215"/>
      <c r="J59" s="215"/>
      <c r="K59" s="215"/>
      <c r="L59" s="215"/>
      <c r="M59" s="215"/>
      <c r="N59" s="215"/>
    </row>
    <row r="60" spans="1:14" ht="11.25">
      <c r="A60" s="216"/>
      <c r="B60" s="216"/>
      <c r="C60" s="216"/>
      <c r="D60" s="216"/>
      <c r="E60" s="216"/>
      <c r="F60" s="216"/>
      <c r="G60" s="216"/>
      <c r="H60" s="216"/>
      <c r="I60" s="216"/>
      <c r="J60" s="216"/>
      <c r="K60" s="216"/>
      <c r="L60" s="216"/>
      <c r="M60" s="216"/>
      <c r="N60" s="216"/>
    </row>
    <row r="61" spans="1:14" ht="11.25">
      <c r="A61" s="216"/>
      <c r="B61" s="216"/>
      <c r="C61" s="216"/>
      <c r="D61" s="216"/>
      <c r="E61" s="216"/>
      <c r="F61" s="216"/>
      <c r="G61" s="216"/>
      <c r="H61" s="216"/>
      <c r="I61" s="216"/>
      <c r="J61" s="216"/>
      <c r="K61" s="216"/>
      <c r="L61" s="216"/>
      <c r="M61" s="216"/>
      <c r="N61" s="216"/>
    </row>
    <row r="62" spans="1:14" ht="11.25">
      <c r="A62" s="216"/>
      <c r="B62" s="216"/>
      <c r="C62" s="216"/>
      <c r="D62" s="216"/>
      <c r="E62" s="216"/>
      <c r="F62" s="216"/>
      <c r="G62" s="216"/>
      <c r="H62" s="216"/>
      <c r="I62" s="216"/>
      <c r="J62" s="216"/>
      <c r="K62" s="216"/>
      <c r="L62" s="216"/>
      <c r="M62" s="216"/>
      <c r="N62" s="216"/>
    </row>
    <row r="63" spans="1:14" ht="12" thickBot="1">
      <c r="A63" s="217"/>
      <c r="B63" s="217"/>
      <c r="C63" s="217"/>
      <c r="D63" s="217"/>
      <c r="E63" s="217"/>
      <c r="F63" s="217"/>
      <c r="G63" s="217"/>
      <c r="H63" s="217"/>
      <c r="I63" s="217"/>
      <c r="J63" s="217"/>
      <c r="K63" s="217"/>
      <c r="L63" s="217"/>
      <c r="M63" s="217"/>
      <c r="N63" s="217"/>
    </row>
    <row r="64" spans="1:14" ht="12" thickBot="1">
      <c r="A64" s="55" t="s">
        <v>11</v>
      </c>
      <c r="B64" s="56">
        <f>SUM(B40:B63)</f>
        <v>0</v>
      </c>
      <c r="C64" s="56" t="s">
        <v>11</v>
      </c>
      <c r="D64" s="56">
        <f>SUM(D40:D63)</f>
        <v>0</v>
      </c>
      <c r="E64" s="56" t="s">
        <v>11</v>
      </c>
      <c r="F64" s="56">
        <f>SUM(F40:F63)</f>
        <v>0</v>
      </c>
      <c r="G64" s="56" t="s">
        <v>11</v>
      </c>
      <c r="H64" s="56">
        <f>SUM(H40:H63)</f>
        <v>0</v>
      </c>
      <c r="I64" s="56" t="s">
        <v>11</v>
      </c>
      <c r="J64" s="56">
        <f>SUM(J40:J63)</f>
        <v>0</v>
      </c>
      <c r="K64" s="56" t="s">
        <v>11</v>
      </c>
      <c r="L64" s="56">
        <f>SUM(L40:L63)</f>
        <v>0</v>
      </c>
      <c r="M64" s="56" t="s">
        <v>11</v>
      </c>
      <c r="N64" s="57">
        <f>SUM(N40:N63)</f>
        <v>0</v>
      </c>
    </row>
    <row r="65" spans="1:14" ht="22.5" customHeight="1" thickBot="1">
      <c r="A65" s="59" t="s">
        <v>48</v>
      </c>
      <c r="B65" s="213">
        <v>0</v>
      </c>
      <c r="C65" s="58" t="s">
        <v>48</v>
      </c>
      <c r="D65" s="213">
        <v>0</v>
      </c>
      <c r="E65" s="58" t="s">
        <v>48</v>
      </c>
      <c r="F65" s="213">
        <v>0</v>
      </c>
      <c r="G65" s="58" t="s">
        <v>48</v>
      </c>
      <c r="H65" s="213">
        <v>0</v>
      </c>
      <c r="I65" s="58" t="s">
        <v>48</v>
      </c>
      <c r="J65" s="213">
        <v>0</v>
      </c>
      <c r="K65" s="58" t="s">
        <v>48</v>
      </c>
      <c r="L65" s="213">
        <v>0</v>
      </c>
      <c r="M65" s="58" t="s">
        <v>48</v>
      </c>
      <c r="N65" s="214">
        <v>0</v>
      </c>
    </row>
    <row r="66" spans="1:14" ht="12" thickBot="1">
      <c r="A66" s="1" t="s">
        <v>12</v>
      </c>
      <c r="B66" s="1" t="str">
        <f>IF(B64=0,"0",$C$1-B64+B65)</f>
        <v>0</v>
      </c>
      <c r="C66" s="1" t="s">
        <v>12</v>
      </c>
      <c r="D66" s="1" t="str">
        <f>IF(D64=0,"0",$C$1-D64+D65)</f>
        <v>0</v>
      </c>
      <c r="E66" s="1" t="s">
        <v>12</v>
      </c>
      <c r="F66" s="1" t="str">
        <f>IF(F64=0,"0",$C$1-F64+F65)</f>
        <v>0</v>
      </c>
      <c r="G66" s="1" t="s">
        <v>12</v>
      </c>
      <c r="H66" s="1" t="str">
        <f>IF(H64=0,"0",$C$1-H64+H65)</f>
        <v>0</v>
      </c>
      <c r="I66" s="1" t="s">
        <v>12</v>
      </c>
      <c r="J66" s="1" t="str">
        <f>IF(J64=0,"0",$C$1-J64+J65)</f>
        <v>0</v>
      </c>
      <c r="K66" s="1" t="s">
        <v>12</v>
      </c>
      <c r="L66" s="1" t="str">
        <f>IF(L64=0,"0",$C$1-L64+L65)</f>
        <v>0</v>
      </c>
      <c r="M66" s="1" t="s">
        <v>12</v>
      </c>
      <c r="N66" s="1" t="str">
        <f>IF(N64=0,"0",$C$1-N64+N65)</f>
        <v>0</v>
      </c>
    </row>
    <row r="67" spans="1:14" ht="12" thickBot="1">
      <c r="A67" s="65">
        <f>(G69*14)+H69</f>
        <v>0</v>
      </c>
      <c r="B67" s="39">
        <f>B65+D65+F65+H65+J65+L65+N65</f>
        <v>0</v>
      </c>
      <c r="C67" s="39">
        <v>12</v>
      </c>
      <c r="D67" s="39">
        <f>C67-B67</f>
        <v>12</v>
      </c>
      <c r="E67" s="2"/>
      <c r="F67" s="2"/>
      <c r="G67" s="2"/>
      <c r="H67" s="2"/>
      <c r="I67" s="2"/>
      <c r="J67" s="2" t="s">
        <v>17</v>
      </c>
      <c r="K67" s="2"/>
      <c r="L67" s="2"/>
      <c r="M67" s="2"/>
      <c r="N67" s="3"/>
    </row>
    <row r="68" spans="1:14" ht="12" thickBot="1">
      <c r="A68" s="65">
        <f>(G70*14)+H70</f>
        <v>0</v>
      </c>
      <c r="B68" s="2"/>
      <c r="C68" s="2"/>
      <c r="D68" s="2"/>
      <c r="E68" s="2"/>
      <c r="F68" s="2"/>
      <c r="G68" s="5" t="s">
        <v>20</v>
      </c>
      <c r="H68" s="5" t="s">
        <v>21</v>
      </c>
      <c r="I68" s="2"/>
      <c r="J68" s="2"/>
      <c r="K68" s="5" t="s">
        <v>21</v>
      </c>
      <c r="M68" s="2"/>
      <c r="N68" s="3"/>
    </row>
    <row r="69" spans="1:14" s="145" customFormat="1" ht="13.5" thickBot="1">
      <c r="A69" s="102" t="s">
        <v>15</v>
      </c>
      <c r="B69" s="48"/>
      <c r="C69" s="12">
        <f>SUM(B64:N64)</f>
        <v>0</v>
      </c>
      <c r="D69" s="143"/>
      <c r="E69" s="63" t="s">
        <v>18</v>
      </c>
      <c r="F69" s="112" t="e">
        <f>A39</f>
        <v>#VALUE!</v>
      </c>
      <c r="G69" s="114">
        <f>G34</f>
        <v>0</v>
      </c>
      <c r="H69" s="235">
        <f>H34</f>
        <v>0</v>
      </c>
      <c r="I69" s="293" t="s">
        <v>19</v>
      </c>
      <c r="J69" s="292"/>
      <c r="K69" s="113">
        <f>IF(G70&lt;1,0,A67-A68)</f>
        <v>0</v>
      </c>
      <c r="L69" s="289" t="str">
        <f>IF(K69&gt;0,"Well Done !","Try Harder")</f>
        <v>Try Harder</v>
      </c>
      <c r="M69" s="290"/>
      <c r="N69" s="144"/>
    </row>
    <row r="70" spans="1:14" s="145" customFormat="1" ht="14.25" thickBot="1" thickTop="1">
      <c r="A70" s="111" t="s">
        <v>16</v>
      </c>
      <c r="B70" s="62"/>
      <c r="C70" s="12">
        <f>SUM(B66:N66)</f>
        <v>0</v>
      </c>
      <c r="D70" s="146"/>
      <c r="E70" s="63" t="s">
        <v>18</v>
      </c>
      <c r="F70" s="108" t="e">
        <f>M39</f>
        <v>#VALUE!</v>
      </c>
      <c r="G70" s="218"/>
      <c r="H70" s="234"/>
      <c r="I70" s="67" t="s">
        <v>37</v>
      </c>
      <c r="J70" s="36">
        <f>((G70*14+H70)*0.4535924)/(((E37*12+G37)*0.0254)^2)</f>
        <v>0</v>
      </c>
      <c r="K70" s="109" t="s">
        <v>691</v>
      </c>
      <c r="L70" s="109"/>
      <c r="M70" s="12"/>
      <c r="N70" s="148"/>
    </row>
    <row r="71" s="156" customFormat="1" ht="11.25"/>
    <row r="72" s="156" customFormat="1" ht="12" thickBot="1"/>
    <row r="73" spans="1:14" s="145" customFormat="1" ht="26.25" thickBot="1">
      <c r="A73" s="104" t="str">
        <f>A1</f>
        <v> </v>
      </c>
      <c r="B73" s="7" t="s">
        <v>13</v>
      </c>
      <c r="C73" s="105">
        <f>('Input Data'!$K$14)</f>
        <v>6</v>
      </c>
      <c r="D73" s="7" t="s">
        <v>40</v>
      </c>
      <c r="E73" s="105">
        <f>('Input Data'!$D$14)</f>
        <v>6</v>
      </c>
      <c r="F73" s="7" t="s">
        <v>41</v>
      </c>
      <c r="G73" s="105">
        <f>('Input Data'!$E$14)</f>
        <v>3</v>
      </c>
      <c r="H73" s="115" t="s">
        <v>90</v>
      </c>
      <c r="I73" s="209">
        <v>0</v>
      </c>
      <c r="J73" s="115" t="s">
        <v>91</v>
      </c>
      <c r="K73" s="209">
        <v>0</v>
      </c>
      <c r="L73" s="115" t="s">
        <v>92</v>
      </c>
      <c r="M73" s="116">
        <f>(I73*0.015)+(K73*0.25)</f>
        <v>0</v>
      </c>
      <c r="N73" s="7" t="s">
        <v>24</v>
      </c>
    </row>
    <row r="74" spans="1:14" ht="12" thickBot="1">
      <c r="A74" s="133" t="s">
        <v>0</v>
      </c>
      <c r="B74" s="133"/>
      <c r="C74" s="133" t="s">
        <v>1</v>
      </c>
      <c r="D74" s="133"/>
      <c r="E74" s="133" t="s">
        <v>2</v>
      </c>
      <c r="F74" s="133"/>
      <c r="G74" s="133" t="s">
        <v>3</v>
      </c>
      <c r="H74" s="133"/>
      <c r="I74" s="133" t="s">
        <v>4</v>
      </c>
      <c r="J74" s="133"/>
      <c r="K74" s="133" t="s">
        <v>5</v>
      </c>
      <c r="L74" s="133"/>
      <c r="M74" s="133" t="s">
        <v>6</v>
      </c>
      <c r="N74" s="133"/>
    </row>
    <row r="75" spans="1:14" ht="12" thickBot="1">
      <c r="A75" s="138" t="e">
        <f>A39+7</f>
        <v>#VALUE!</v>
      </c>
      <c r="B75" s="137" t="s">
        <v>14</v>
      </c>
      <c r="C75" s="137" t="e">
        <f>A75+1</f>
        <v>#VALUE!</v>
      </c>
      <c r="D75" s="138" t="s">
        <v>14</v>
      </c>
      <c r="E75" s="137" t="e">
        <f>A75+2</f>
        <v>#VALUE!</v>
      </c>
      <c r="F75" s="137" t="s">
        <v>14</v>
      </c>
      <c r="G75" s="137" t="e">
        <f>A75+3</f>
        <v>#VALUE!</v>
      </c>
      <c r="H75" s="137" t="s">
        <v>14</v>
      </c>
      <c r="I75" s="137" t="e">
        <f>A75+4</f>
        <v>#VALUE!</v>
      </c>
      <c r="J75" s="137" t="s">
        <v>14</v>
      </c>
      <c r="K75" s="137" t="e">
        <f>A75+5</f>
        <v>#VALUE!</v>
      </c>
      <c r="L75" s="137" t="s">
        <v>14</v>
      </c>
      <c r="M75" s="137" t="e">
        <f>A75+6</f>
        <v>#VALUE!</v>
      </c>
      <c r="N75" s="137" t="s">
        <v>14</v>
      </c>
    </row>
    <row r="76" spans="1:19" ht="12" thickBot="1">
      <c r="A76" s="152" t="s">
        <v>7</v>
      </c>
      <c r="B76" s="139"/>
      <c r="C76" s="139" t="s">
        <v>7</v>
      </c>
      <c r="D76" s="139" t="s">
        <v>17</v>
      </c>
      <c r="E76" s="139" t="s">
        <v>7</v>
      </c>
      <c r="F76" s="139"/>
      <c r="G76" s="139" t="s">
        <v>7</v>
      </c>
      <c r="H76" s="139"/>
      <c r="I76" s="139" t="s">
        <v>7</v>
      </c>
      <c r="J76" s="139"/>
      <c r="K76" s="139" t="s">
        <v>7</v>
      </c>
      <c r="L76" s="139"/>
      <c r="M76" s="139" t="s">
        <v>7</v>
      </c>
      <c r="N76" s="140"/>
      <c r="O76" s="2"/>
      <c r="P76" s="2"/>
      <c r="Q76" s="2"/>
      <c r="R76" s="2"/>
      <c r="S76" s="2"/>
    </row>
    <row r="77" spans="1:14" ht="11.25">
      <c r="A77" s="215"/>
      <c r="B77" s="215"/>
      <c r="C77" s="215"/>
      <c r="D77" s="215"/>
      <c r="E77" s="215"/>
      <c r="F77" s="215"/>
      <c r="G77" s="215"/>
      <c r="H77" s="215"/>
      <c r="I77" s="215"/>
      <c r="J77" s="215"/>
      <c r="K77" s="215"/>
      <c r="L77" s="215"/>
      <c r="M77" s="215"/>
      <c r="N77" s="215"/>
    </row>
    <row r="78" spans="1:14" ht="11.25">
      <c r="A78" s="216"/>
      <c r="B78" s="216"/>
      <c r="C78" s="216"/>
      <c r="D78" s="216"/>
      <c r="E78" s="216"/>
      <c r="F78" s="216"/>
      <c r="G78" s="216"/>
      <c r="H78" s="216"/>
      <c r="I78" s="216"/>
      <c r="J78" s="216"/>
      <c r="K78" s="216"/>
      <c r="L78" s="216"/>
      <c r="M78" s="216"/>
      <c r="N78" s="216"/>
    </row>
    <row r="79" spans="1:14" ht="11.25">
      <c r="A79" s="216"/>
      <c r="B79" s="216"/>
      <c r="C79" s="216"/>
      <c r="D79" s="216"/>
      <c r="E79" s="216"/>
      <c r="F79" s="216"/>
      <c r="G79" s="216"/>
      <c r="H79" s="216"/>
      <c r="I79" s="216"/>
      <c r="J79" s="216"/>
      <c r="K79" s="216"/>
      <c r="L79" s="216"/>
      <c r="M79" s="216"/>
      <c r="N79" s="216"/>
    </row>
    <row r="80" spans="1:14" ht="11.25">
      <c r="A80" s="216"/>
      <c r="B80" s="216"/>
      <c r="C80" s="216"/>
      <c r="D80" s="216"/>
      <c r="E80" s="216"/>
      <c r="F80" s="216"/>
      <c r="G80" s="216"/>
      <c r="H80" s="216"/>
      <c r="I80" s="216"/>
      <c r="J80" s="216"/>
      <c r="K80" s="216"/>
      <c r="L80" s="216"/>
      <c r="M80" s="216"/>
      <c r="N80" s="216"/>
    </row>
    <row r="81" spans="1:14" ht="12" thickBot="1">
      <c r="A81" s="217"/>
      <c r="B81" s="217"/>
      <c r="C81" s="217"/>
      <c r="D81" s="217"/>
      <c r="E81" s="217"/>
      <c r="F81" s="217"/>
      <c r="G81" s="217"/>
      <c r="H81" s="217"/>
      <c r="I81" s="217"/>
      <c r="J81" s="217"/>
      <c r="K81" s="217"/>
      <c r="L81" s="217"/>
      <c r="M81" s="217"/>
      <c r="N81" s="217"/>
    </row>
    <row r="82" spans="1:14" ht="12" thickBot="1">
      <c r="A82" s="152" t="s">
        <v>8</v>
      </c>
      <c r="B82" s="139"/>
      <c r="C82" s="139" t="s">
        <v>8</v>
      </c>
      <c r="D82" s="139"/>
      <c r="E82" s="139" t="s">
        <v>8</v>
      </c>
      <c r="F82" s="139"/>
      <c r="G82" s="139" t="s">
        <v>8</v>
      </c>
      <c r="H82" s="139"/>
      <c r="I82" s="139" t="s">
        <v>8</v>
      </c>
      <c r="J82" s="139"/>
      <c r="K82" s="139" t="s">
        <v>8</v>
      </c>
      <c r="L82" s="139"/>
      <c r="M82" s="139" t="s">
        <v>8</v>
      </c>
      <c r="N82" s="140"/>
    </row>
    <row r="83" spans="1:14" ht="11.25">
      <c r="A83" s="215"/>
      <c r="B83" s="215"/>
      <c r="C83" s="215"/>
      <c r="D83" s="215"/>
      <c r="E83" s="215"/>
      <c r="F83" s="215"/>
      <c r="G83" s="215"/>
      <c r="H83" s="215"/>
      <c r="I83" s="215"/>
      <c r="J83" s="215"/>
      <c r="K83" s="215"/>
      <c r="L83" s="215"/>
      <c r="M83" s="215"/>
      <c r="N83" s="215"/>
    </row>
    <row r="84" spans="1:14" ht="11.25">
      <c r="A84" s="216"/>
      <c r="B84" s="216"/>
      <c r="C84" s="216"/>
      <c r="D84" s="216"/>
      <c r="E84" s="216"/>
      <c r="F84" s="216"/>
      <c r="G84" s="216"/>
      <c r="H84" s="216"/>
      <c r="I84" s="216"/>
      <c r="J84" s="216"/>
      <c r="K84" s="216"/>
      <c r="L84" s="216"/>
      <c r="M84" s="216"/>
      <c r="N84" s="216"/>
    </row>
    <row r="85" spans="1:14" ht="11.25">
      <c r="A85" s="216"/>
      <c r="B85" s="216"/>
      <c r="C85" s="216"/>
      <c r="D85" s="216"/>
      <c r="E85" s="216"/>
      <c r="F85" s="216"/>
      <c r="G85" s="216"/>
      <c r="H85" s="216"/>
      <c r="I85" s="216"/>
      <c r="J85" s="216"/>
      <c r="K85" s="216"/>
      <c r="L85" s="216"/>
      <c r="M85" s="216"/>
      <c r="N85" s="216"/>
    </row>
    <row r="86" spans="1:14" ht="11.25">
      <c r="A86" s="216"/>
      <c r="B86" s="216"/>
      <c r="C86" s="216"/>
      <c r="D86" s="216"/>
      <c r="E86" s="216"/>
      <c r="F86" s="216"/>
      <c r="G86" s="216"/>
      <c r="H86" s="216"/>
      <c r="I86" s="216"/>
      <c r="J86" s="216"/>
      <c r="K86" s="216"/>
      <c r="L86" s="216"/>
      <c r="M86" s="216"/>
      <c r="N86" s="216"/>
    </row>
    <row r="87" spans="1:14" ht="12" thickBot="1">
      <c r="A87" s="217"/>
      <c r="B87" s="217"/>
      <c r="C87" s="217"/>
      <c r="D87" s="217"/>
      <c r="E87" s="217"/>
      <c r="F87" s="217"/>
      <c r="G87" s="217"/>
      <c r="H87" s="217"/>
      <c r="I87" s="217"/>
      <c r="J87" s="217"/>
      <c r="K87" s="217"/>
      <c r="L87" s="217"/>
      <c r="M87" s="217"/>
      <c r="N87" s="217"/>
    </row>
    <row r="88" spans="1:14" ht="12" thickBot="1">
      <c r="A88" s="154" t="s">
        <v>9</v>
      </c>
      <c r="B88" s="155"/>
      <c r="C88" s="155" t="s">
        <v>9</v>
      </c>
      <c r="D88" s="155"/>
      <c r="E88" s="155" t="s">
        <v>9</v>
      </c>
      <c r="F88" s="155"/>
      <c r="G88" s="155" t="s">
        <v>9</v>
      </c>
      <c r="H88" s="155"/>
      <c r="I88" s="155" t="s">
        <v>9</v>
      </c>
      <c r="J88" s="155"/>
      <c r="K88" s="155" t="s">
        <v>9</v>
      </c>
      <c r="L88" s="155"/>
      <c r="M88" s="155" t="s">
        <v>9</v>
      </c>
      <c r="N88" s="57"/>
    </row>
    <row r="89" spans="1:14" ht="11.25">
      <c r="A89" s="215"/>
      <c r="B89" s="215"/>
      <c r="C89" s="215"/>
      <c r="D89" s="215"/>
      <c r="E89" s="215"/>
      <c r="F89" s="215"/>
      <c r="G89" s="215"/>
      <c r="H89" s="215"/>
      <c r="I89" s="215"/>
      <c r="J89" s="215"/>
      <c r="K89" s="215"/>
      <c r="L89" s="215"/>
      <c r="M89" s="215"/>
      <c r="N89" s="215"/>
    </row>
    <row r="90" spans="1:14" ht="11.25">
      <c r="A90" s="216"/>
      <c r="B90" s="216"/>
      <c r="C90" s="216"/>
      <c r="D90" s="216"/>
      <c r="E90" s="216"/>
      <c r="F90" s="216"/>
      <c r="G90" s="216"/>
      <c r="H90" s="216"/>
      <c r="I90" s="216"/>
      <c r="J90" s="216"/>
      <c r="K90" s="216"/>
      <c r="L90" s="216"/>
      <c r="M90" s="216"/>
      <c r="N90" s="216"/>
    </row>
    <row r="91" spans="1:14" ht="11.25">
      <c r="A91" s="216"/>
      <c r="B91" s="216"/>
      <c r="C91" s="216"/>
      <c r="D91" s="216"/>
      <c r="E91" s="216"/>
      <c r="F91" s="216"/>
      <c r="G91" s="216"/>
      <c r="H91" s="216"/>
      <c r="I91" s="216"/>
      <c r="J91" s="216"/>
      <c r="K91" s="216"/>
      <c r="L91" s="216"/>
      <c r="M91" s="216"/>
      <c r="N91" s="216"/>
    </row>
    <row r="92" spans="1:14" ht="11.25">
      <c r="A92" s="216"/>
      <c r="B92" s="216"/>
      <c r="C92" s="216"/>
      <c r="D92" s="216"/>
      <c r="E92" s="216"/>
      <c r="F92" s="216"/>
      <c r="G92" s="216"/>
      <c r="H92" s="216"/>
      <c r="I92" s="216"/>
      <c r="J92" s="216"/>
      <c r="K92" s="216"/>
      <c r="L92" s="216"/>
      <c r="M92" s="216"/>
      <c r="N92" s="216"/>
    </row>
    <row r="93" spans="1:14" ht="12" thickBot="1">
      <c r="A93" s="217"/>
      <c r="B93" s="217"/>
      <c r="C93" s="217"/>
      <c r="D93" s="217"/>
      <c r="E93" s="217"/>
      <c r="F93" s="217"/>
      <c r="G93" s="217"/>
      <c r="H93" s="217"/>
      <c r="I93" s="217"/>
      <c r="J93" s="217"/>
      <c r="K93" s="217"/>
      <c r="L93" s="217"/>
      <c r="M93" s="217"/>
      <c r="N93" s="217"/>
    </row>
    <row r="94" spans="1:14" ht="12" thickBot="1">
      <c r="A94" s="154" t="s">
        <v>10</v>
      </c>
      <c r="B94" s="155"/>
      <c r="C94" s="155" t="s">
        <v>10</v>
      </c>
      <c r="D94" s="155"/>
      <c r="E94" s="155" t="s">
        <v>10</v>
      </c>
      <c r="F94" s="155"/>
      <c r="G94" s="155" t="s">
        <v>10</v>
      </c>
      <c r="H94" s="155"/>
      <c r="I94" s="155" t="s">
        <v>10</v>
      </c>
      <c r="J94" s="155"/>
      <c r="K94" s="155" t="s">
        <v>10</v>
      </c>
      <c r="L94" s="155"/>
      <c r="M94" s="155" t="s">
        <v>10</v>
      </c>
      <c r="N94" s="57"/>
    </row>
    <row r="95" spans="1:14" ht="11.25">
      <c r="A95" s="215"/>
      <c r="B95" s="215"/>
      <c r="C95" s="215"/>
      <c r="D95" s="215"/>
      <c r="E95" s="215"/>
      <c r="F95" s="215"/>
      <c r="G95" s="215"/>
      <c r="H95" s="215"/>
      <c r="I95" s="215"/>
      <c r="J95" s="215"/>
      <c r="K95" s="215"/>
      <c r="L95" s="215"/>
      <c r="M95" s="215"/>
      <c r="N95" s="215"/>
    </row>
    <row r="96" spans="1:14" ht="11.25">
      <c r="A96" s="216"/>
      <c r="B96" s="216"/>
      <c r="C96" s="216"/>
      <c r="D96" s="216"/>
      <c r="E96" s="216"/>
      <c r="F96" s="216"/>
      <c r="G96" s="216"/>
      <c r="H96" s="216"/>
      <c r="I96" s="216"/>
      <c r="J96" s="216"/>
      <c r="K96" s="216"/>
      <c r="L96" s="216"/>
      <c r="M96" s="216"/>
      <c r="N96" s="216"/>
    </row>
    <row r="97" spans="1:14" ht="11.25">
      <c r="A97" s="216"/>
      <c r="B97" s="216"/>
      <c r="C97" s="216"/>
      <c r="D97" s="216"/>
      <c r="E97" s="216"/>
      <c r="F97" s="216"/>
      <c r="G97" s="216"/>
      <c r="H97" s="216"/>
      <c r="I97" s="216"/>
      <c r="J97" s="216"/>
      <c r="K97" s="216"/>
      <c r="L97" s="216"/>
      <c r="M97" s="216"/>
      <c r="N97" s="216"/>
    </row>
    <row r="98" spans="1:14" ht="11.25">
      <c r="A98" s="216"/>
      <c r="B98" s="216"/>
      <c r="C98" s="216"/>
      <c r="D98" s="216"/>
      <c r="E98" s="216"/>
      <c r="F98" s="216"/>
      <c r="G98" s="216"/>
      <c r="H98" s="216"/>
      <c r="I98" s="216"/>
      <c r="J98" s="216"/>
      <c r="K98" s="216"/>
      <c r="L98" s="216"/>
      <c r="M98" s="216"/>
      <c r="N98" s="216"/>
    </row>
    <row r="99" spans="1:14" ht="12" thickBot="1">
      <c r="A99" s="217"/>
      <c r="B99" s="217"/>
      <c r="C99" s="217"/>
      <c r="D99" s="217"/>
      <c r="E99" s="217"/>
      <c r="F99" s="217"/>
      <c r="G99" s="217"/>
      <c r="H99" s="217"/>
      <c r="I99" s="217"/>
      <c r="J99" s="217"/>
      <c r="K99" s="217"/>
      <c r="L99" s="217"/>
      <c r="M99" s="217"/>
      <c r="N99" s="217"/>
    </row>
    <row r="100" spans="1:14" ht="12" thickBot="1">
      <c r="A100" s="55" t="s">
        <v>11</v>
      </c>
      <c r="B100" s="56">
        <f>SUM(B76:B99)</f>
        <v>0</v>
      </c>
      <c r="C100" s="56" t="s">
        <v>11</v>
      </c>
      <c r="D100" s="56">
        <f>SUM(D76:D99)</f>
        <v>0</v>
      </c>
      <c r="E100" s="56" t="s">
        <v>11</v>
      </c>
      <c r="F100" s="56">
        <f>SUM(F76:F99)</f>
        <v>0</v>
      </c>
      <c r="G100" s="56" t="s">
        <v>11</v>
      </c>
      <c r="H100" s="56">
        <f>SUM(H76:H99)</f>
        <v>0</v>
      </c>
      <c r="I100" s="56" t="s">
        <v>11</v>
      </c>
      <c r="J100" s="56">
        <f>SUM(J76:J99)</f>
        <v>0</v>
      </c>
      <c r="K100" s="56" t="s">
        <v>11</v>
      </c>
      <c r="L100" s="56">
        <f>SUM(L76:L99)</f>
        <v>0</v>
      </c>
      <c r="M100" s="56" t="s">
        <v>11</v>
      </c>
      <c r="N100" s="57">
        <f>SUM(N76:N99)</f>
        <v>0</v>
      </c>
    </row>
    <row r="101" spans="1:14" ht="22.5" customHeight="1" thickBot="1">
      <c r="A101" s="59" t="s">
        <v>48</v>
      </c>
      <c r="B101" s="213">
        <v>0</v>
      </c>
      <c r="C101" s="58" t="s">
        <v>48</v>
      </c>
      <c r="D101" s="213">
        <v>0</v>
      </c>
      <c r="E101" s="58" t="s">
        <v>48</v>
      </c>
      <c r="F101" s="213">
        <v>0</v>
      </c>
      <c r="G101" s="58" t="s">
        <v>48</v>
      </c>
      <c r="H101" s="213">
        <v>0</v>
      </c>
      <c r="I101" s="58" t="s">
        <v>48</v>
      </c>
      <c r="J101" s="213">
        <v>0</v>
      </c>
      <c r="K101" s="58" t="s">
        <v>48</v>
      </c>
      <c r="L101" s="213">
        <v>0</v>
      </c>
      <c r="M101" s="58" t="s">
        <v>48</v>
      </c>
      <c r="N101" s="214">
        <v>0</v>
      </c>
    </row>
    <row r="102" spans="1:14" ht="12" thickBot="1">
      <c r="A102" s="1" t="s">
        <v>12</v>
      </c>
      <c r="B102" s="1" t="str">
        <f>IF(B100=0,"0",$C$1-B100+B101)</f>
        <v>0</v>
      </c>
      <c r="C102" s="1" t="s">
        <v>12</v>
      </c>
      <c r="D102" s="1" t="str">
        <f>IF(D100=0,"0",$C$1-D100+D101)</f>
        <v>0</v>
      </c>
      <c r="E102" s="1" t="s">
        <v>12</v>
      </c>
      <c r="F102" s="1" t="str">
        <f>IF(F100=0,"0",$C$1-F100+F101)</f>
        <v>0</v>
      </c>
      <c r="G102" s="1" t="s">
        <v>12</v>
      </c>
      <c r="H102" s="1" t="str">
        <f>IF(H100=0,"0",$C$1-H100+H101)</f>
        <v>0</v>
      </c>
      <c r="I102" s="1" t="s">
        <v>12</v>
      </c>
      <c r="J102" s="1" t="str">
        <f>IF(J100=0,"0",$C$1-J100+J101)</f>
        <v>0</v>
      </c>
      <c r="K102" s="1" t="s">
        <v>12</v>
      </c>
      <c r="L102" s="1" t="str">
        <f>IF(L100=0,"0",$C$1-L100+L101)</f>
        <v>0</v>
      </c>
      <c r="M102" s="1" t="s">
        <v>12</v>
      </c>
      <c r="N102" s="1" t="str">
        <f>IF(N100=0,"0",$C$1-N100+N101)</f>
        <v>0</v>
      </c>
    </row>
    <row r="103" spans="1:14" ht="12" thickBot="1">
      <c r="A103" s="65">
        <f>(G105*14)+H105</f>
        <v>0</v>
      </c>
      <c r="B103" s="39">
        <f>B101+D101+F101+H101+J101+L101+N101</f>
        <v>0</v>
      </c>
      <c r="C103" s="39">
        <v>12</v>
      </c>
      <c r="D103" s="39">
        <f>C103-B103</f>
        <v>12</v>
      </c>
      <c r="E103" s="2"/>
      <c r="F103" s="2"/>
      <c r="G103" s="2"/>
      <c r="H103" s="2"/>
      <c r="I103" s="2"/>
      <c r="J103" s="2" t="s">
        <v>17</v>
      </c>
      <c r="K103" s="2"/>
      <c r="L103" s="2"/>
      <c r="M103" s="2"/>
      <c r="N103" s="3"/>
    </row>
    <row r="104" spans="1:14" ht="12" thickBot="1">
      <c r="A104" s="65">
        <f>(G106*14)+H106</f>
        <v>0</v>
      </c>
      <c r="B104" s="2"/>
      <c r="C104" s="2"/>
      <c r="D104" s="2"/>
      <c r="E104" s="2"/>
      <c r="F104" s="2"/>
      <c r="G104" s="5" t="s">
        <v>20</v>
      </c>
      <c r="H104" s="5" t="s">
        <v>21</v>
      </c>
      <c r="I104" s="2"/>
      <c r="J104" s="2"/>
      <c r="K104" s="5" t="s">
        <v>21</v>
      </c>
      <c r="M104" s="2"/>
      <c r="N104" s="3"/>
    </row>
    <row r="105" spans="1:14" s="145" customFormat="1" ht="13.5" thickBot="1">
      <c r="A105" s="102" t="s">
        <v>15</v>
      </c>
      <c r="B105" s="48"/>
      <c r="C105" s="12">
        <f>SUM(B100:N100)</f>
        <v>0</v>
      </c>
      <c r="D105" s="143"/>
      <c r="E105" s="63" t="s">
        <v>18</v>
      </c>
      <c r="F105" s="112" t="e">
        <f>A75</f>
        <v>#VALUE!</v>
      </c>
      <c r="G105" s="114">
        <f>G70</f>
        <v>0</v>
      </c>
      <c r="H105" s="235">
        <f>H70</f>
        <v>0</v>
      </c>
      <c r="I105" s="293" t="s">
        <v>19</v>
      </c>
      <c r="J105" s="292"/>
      <c r="K105" s="113">
        <f>IF(G106&lt;1,0,A103-A104)</f>
        <v>0</v>
      </c>
      <c r="L105" s="289" t="str">
        <f>IF(K105&gt;0,"Well Done !","Try Harder")</f>
        <v>Try Harder</v>
      </c>
      <c r="M105" s="290"/>
      <c r="N105" s="144"/>
    </row>
    <row r="106" spans="1:14" s="145" customFormat="1" ht="14.25" thickBot="1" thickTop="1">
      <c r="A106" s="111" t="s">
        <v>16</v>
      </c>
      <c r="B106" s="62"/>
      <c r="C106" s="12">
        <f>SUM(B102:N102)</f>
        <v>0</v>
      </c>
      <c r="D106" s="146"/>
      <c r="E106" s="63" t="s">
        <v>18</v>
      </c>
      <c r="F106" s="108" t="e">
        <f>M75</f>
        <v>#VALUE!</v>
      </c>
      <c r="G106" s="218">
        <v>0</v>
      </c>
      <c r="H106" s="234">
        <v>0</v>
      </c>
      <c r="I106" s="67" t="s">
        <v>37</v>
      </c>
      <c r="J106" s="36">
        <f>((G106*14+H106)*0.4535924)/(((E73*12+G73)*0.0254)^2)</f>
        <v>0</v>
      </c>
      <c r="K106" s="109" t="s">
        <v>691</v>
      </c>
      <c r="L106" s="109"/>
      <c r="M106" s="12"/>
      <c r="N106" s="148"/>
    </row>
    <row r="107" spans="1:14" s="151" customFormat="1" ht="11.25">
      <c r="A107" s="149"/>
      <c r="B107" s="149"/>
      <c r="C107" s="149"/>
      <c r="D107" s="149"/>
      <c r="E107" s="150"/>
      <c r="F107" s="150"/>
      <c r="G107" s="150"/>
      <c r="H107" s="150"/>
      <c r="I107" s="150"/>
      <c r="J107" s="150"/>
      <c r="K107" s="149"/>
      <c r="L107" s="149"/>
      <c r="M107" s="149"/>
      <c r="N107" s="149"/>
    </row>
    <row r="108" spans="1:14" s="151" customFormat="1" ht="12" thickBot="1">
      <c r="A108" s="149"/>
      <c r="B108" s="149"/>
      <c r="C108" s="149"/>
      <c r="D108" s="149"/>
      <c r="E108" s="150"/>
      <c r="F108" s="150"/>
      <c r="G108" s="150"/>
      <c r="H108" s="150"/>
      <c r="I108" s="150"/>
      <c r="J108" s="150"/>
      <c r="K108" s="149"/>
      <c r="L108" s="149"/>
      <c r="M108" s="149"/>
      <c r="N108" s="149"/>
    </row>
    <row r="109" spans="1:14" s="145" customFormat="1" ht="26.25" thickBot="1">
      <c r="A109" s="104" t="str">
        <f>A1</f>
        <v> </v>
      </c>
      <c r="B109" s="7" t="s">
        <v>13</v>
      </c>
      <c r="C109" s="105">
        <f>('Input Data'!$K$14)</f>
        <v>6</v>
      </c>
      <c r="D109" s="7" t="s">
        <v>40</v>
      </c>
      <c r="E109" s="105">
        <f>('Input Data'!$D$14)</f>
        <v>6</v>
      </c>
      <c r="F109" s="7" t="s">
        <v>41</v>
      </c>
      <c r="G109" s="105">
        <f>('Input Data'!$E$14)</f>
        <v>3</v>
      </c>
      <c r="H109" s="115" t="s">
        <v>90</v>
      </c>
      <c r="I109" s="209">
        <v>0</v>
      </c>
      <c r="J109" s="115" t="s">
        <v>91</v>
      </c>
      <c r="K109" s="209">
        <v>0</v>
      </c>
      <c r="L109" s="115" t="s">
        <v>92</v>
      </c>
      <c r="M109" s="116">
        <f>(I109*0.015)+(K109*0.25)</f>
        <v>0</v>
      </c>
      <c r="N109" s="7" t="s">
        <v>25</v>
      </c>
    </row>
    <row r="110" spans="1:14" ht="12" thickBot="1">
      <c r="A110" s="133" t="s">
        <v>0</v>
      </c>
      <c r="B110" s="133"/>
      <c r="C110" s="133" t="s">
        <v>1</v>
      </c>
      <c r="D110" s="133"/>
      <c r="E110" s="133" t="s">
        <v>2</v>
      </c>
      <c r="F110" s="133"/>
      <c r="G110" s="133" t="s">
        <v>3</v>
      </c>
      <c r="H110" s="133"/>
      <c r="I110" s="133" t="s">
        <v>4</v>
      </c>
      <c r="J110" s="133"/>
      <c r="K110" s="133" t="s">
        <v>5</v>
      </c>
      <c r="L110" s="133"/>
      <c r="M110" s="133" t="s">
        <v>6</v>
      </c>
      <c r="N110" s="133"/>
    </row>
    <row r="111" spans="1:14" ht="12" thickBot="1">
      <c r="A111" s="138" t="e">
        <f>A75+7</f>
        <v>#VALUE!</v>
      </c>
      <c r="B111" s="137" t="s">
        <v>14</v>
      </c>
      <c r="C111" s="137" t="e">
        <f>A111+1</f>
        <v>#VALUE!</v>
      </c>
      <c r="D111" s="138" t="s">
        <v>14</v>
      </c>
      <c r="E111" s="137" t="e">
        <f>A111+2</f>
        <v>#VALUE!</v>
      </c>
      <c r="F111" s="137" t="s">
        <v>14</v>
      </c>
      <c r="G111" s="137" t="e">
        <f>A111+3</f>
        <v>#VALUE!</v>
      </c>
      <c r="H111" s="137" t="s">
        <v>14</v>
      </c>
      <c r="I111" s="137" t="e">
        <f>A111+4</f>
        <v>#VALUE!</v>
      </c>
      <c r="J111" s="137" t="s">
        <v>14</v>
      </c>
      <c r="K111" s="137" t="e">
        <f>A111+5</f>
        <v>#VALUE!</v>
      </c>
      <c r="L111" s="137" t="s">
        <v>14</v>
      </c>
      <c r="M111" s="137" t="e">
        <f>A111+6</f>
        <v>#VALUE!</v>
      </c>
      <c r="N111" s="137" t="s">
        <v>14</v>
      </c>
    </row>
    <row r="112" spans="1:14" ht="11.25">
      <c r="A112" s="158" t="s">
        <v>7</v>
      </c>
      <c r="B112" s="158"/>
      <c r="C112" s="158" t="s">
        <v>7</v>
      </c>
      <c r="D112" s="159" t="s">
        <v>17</v>
      </c>
      <c r="E112" s="158" t="s">
        <v>7</v>
      </c>
      <c r="F112" s="158"/>
      <c r="G112" s="158" t="s">
        <v>7</v>
      </c>
      <c r="H112" s="158"/>
      <c r="I112" s="158" t="s">
        <v>7</v>
      </c>
      <c r="J112" s="158"/>
      <c r="K112" s="158" t="s">
        <v>7</v>
      </c>
      <c r="L112" s="158"/>
      <c r="M112" s="158" t="s">
        <v>7</v>
      </c>
      <c r="N112" s="159"/>
    </row>
    <row r="113" spans="1:14" ht="11.25">
      <c r="A113" s="221"/>
      <c r="B113" s="221"/>
      <c r="C113" s="221"/>
      <c r="D113" s="221"/>
      <c r="E113" s="221"/>
      <c r="F113" s="221"/>
      <c r="G113" s="221"/>
      <c r="H113" s="221"/>
      <c r="I113" s="221"/>
      <c r="J113" s="221"/>
      <c r="K113" s="221"/>
      <c r="L113" s="221"/>
      <c r="M113" s="221"/>
      <c r="N113" s="221"/>
    </row>
    <row r="114" spans="1:14" ht="11.25">
      <c r="A114" s="221"/>
      <c r="B114" s="221"/>
      <c r="C114" s="221"/>
      <c r="D114" s="221"/>
      <c r="E114" s="221"/>
      <c r="F114" s="221"/>
      <c r="G114" s="221"/>
      <c r="H114" s="221"/>
      <c r="I114" s="221"/>
      <c r="J114" s="221"/>
      <c r="K114" s="221"/>
      <c r="L114" s="221"/>
      <c r="M114" s="221"/>
      <c r="N114" s="221"/>
    </row>
    <row r="115" spans="1:14" ht="11.25">
      <c r="A115" s="221"/>
      <c r="B115" s="221"/>
      <c r="C115" s="221"/>
      <c r="D115" s="221"/>
      <c r="E115" s="221"/>
      <c r="F115" s="221"/>
      <c r="G115" s="221"/>
      <c r="H115" s="221"/>
      <c r="I115" s="221"/>
      <c r="J115" s="221"/>
      <c r="K115" s="221"/>
      <c r="L115" s="221"/>
      <c r="M115" s="221"/>
      <c r="N115" s="221"/>
    </row>
    <row r="116" spans="1:14" ht="11.25">
      <c r="A116" s="221"/>
      <c r="B116" s="221"/>
      <c r="C116" s="221"/>
      <c r="D116" s="221"/>
      <c r="E116" s="221"/>
      <c r="F116" s="221"/>
      <c r="G116" s="221"/>
      <c r="H116" s="221"/>
      <c r="I116" s="221"/>
      <c r="J116" s="221"/>
      <c r="K116" s="221"/>
      <c r="L116" s="221"/>
      <c r="M116" s="221"/>
      <c r="N116" s="221"/>
    </row>
    <row r="117" spans="1:14" ht="11.25">
      <c r="A117" s="221"/>
      <c r="B117" s="221"/>
      <c r="C117" s="221"/>
      <c r="D117" s="221"/>
      <c r="E117" s="221"/>
      <c r="F117" s="221"/>
      <c r="G117" s="221"/>
      <c r="H117" s="221"/>
      <c r="I117" s="221"/>
      <c r="J117" s="221"/>
      <c r="K117" s="221"/>
      <c r="L117" s="221"/>
      <c r="M117" s="221"/>
      <c r="N117" s="221"/>
    </row>
    <row r="118" spans="1:14" ht="11.25">
      <c r="A118" s="161" t="s">
        <v>8</v>
      </c>
      <c r="B118" s="161"/>
      <c r="C118" s="161" t="s">
        <v>8</v>
      </c>
      <c r="D118" s="160"/>
      <c r="E118" s="161" t="s">
        <v>8</v>
      </c>
      <c r="F118" s="161"/>
      <c r="G118" s="161" t="s">
        <v>8</v>
      </c>
      <c r="H118" s="161"/>
      <c r="I118" s="161" t="s">
        <v>8</v>
      </c>
      <c r="J118" s="161"/>
      <c r="K118" s="161" t="s">
        <v>8</v>
      </c>
      <c r="L118" s="161"/>
      <c r="M118" s="161" t="s">
        <v>8</v>
      </c>
      <c r="N118" s="160"/>
    </row>
    <row r="119" spans="1:14" ht="11.25">
      <c r="A119" s="221"/>
      <c r="B119" s="221"/>
      <c r="C119" s="221"/>
      <c r="D119" s="221"/>
      <c r="E119" s="221"/>
      <c r="F119" s="221"/>
      <c r="G119" s="221"/>
      <c r="H119" s="221"/>
      <c r="I119" s="221"/>
      <c r="J119" s="221"/>
      <c r="K119" s="221"/>
      <c r="L119" s="221"/>
      <c r="M119" s="221"/>
      <c r="N119" s="221"/>
    </row>
    <row r="120" spans="1:14" ht="11.25">
      <c r="A120" s="221"/>
      <c r="B120" s="221"/>
      <c r="C120" s="221"/>
      <c r="D120" s="221"/>
      <c r="E120" s="222"/>
      <c r="F120" s="221"/>
      <c r="G120" s="221"/>
      <c r="H120" s="221"/>
      <c r="I120" s="221"/>
      <c r="J120" s="221"/>
      <c r="K120" s="221"/>
      <c r="L120" s="221"/>
      <c r="M120" s="221"/>
      <c r="N120" s="221"/>
    </row>
    <row r="121" spans="1:14" ht="11.25">
      <c r="A121" s="221"/>
      <c r="B121" s="221"/>
      <c r="C121" s="221"/>
      <c r="D121" s="223"/>
      <c r="E121" s="221"/>
      <c r="F121" s="224"/>
      <c r="G121" s="221"/>
      <c r="H121" s="221"/>
      <c r="I121" s="221"/>
      <c r="J121" s="221"/>
      <c r="K121" s="221"/>
      <c r="L121" s="221"/>
      <c r="M121" s="221"/>
      <c r="N121" s="221"/>
    </row>
    <row r="122" spans="1:14" ht="11.25">
      <c r="A122" s="221"/>
      <c r="B122" s="221"/>
      <c r="C122" s="221"/>
      <c r="D122" s="223"/>
      <c r="E122" s="221"/>
      <c r="F122" s="224"/>
      <c r="G122" s="221"/>
      <c r="H122" s="221"/>
      <c r="I122" s="221"/>
      <c r="J122" s="221"/>
      <c r="K122" s="221"/>
      <c r="L122" s="221"/>
      <c r="M122" s="221"/>
      <c r="N122" s="221"/>
    </row>
    <row r="123" spans="1:14" ht="11.25">
      <c r="A123" s="221"/>
      <c r="B123" s="221"/>
      <c r="C123" s="221"/>
      <c r="D123" s="221"/>
      <c r="E123" s="225"/>
      <c r="F123" s="221"/>
      <c r="G123" s="221"/>
      <c r="H123" s="221"/>
      <c r="I123" s="221"/>
      <c r="J123" s="221"/>
      <c r="K123" s="221"/>
      <c r="L123" s="221"/>
      <c r="M123" s="221"/>
      <c r="N123" s="221"/>
    </row>
    <row r="124" spans="1:14" ht="11.25">
      <c r="A124" s="161" t="s">
        <v>9</v>
      </c>
      <c r="B124" s="161"/>
      <c r="C124" s="161" t="s">
        <v>9</v>
      </c>
      <c r="D124" s="160"/>
      <c r="E124" s="161" t="s">
        <v>9</v>
      </c>
      <c r="F124" s="161"/>
      <c r="G124" s="161" t="s">
        <v>9</v>
      </c>
      <c r="H124" s="161"/>
      <c r="I124" s="161" t="s">
        <v>9</v>
      </c>
      <c r="J124" s="161"/>
      <c r="K124" s="161" t="s">
        <v>9</v>
      </c>
      <c r="L124" s="161"/>
      <c r="M124" s="161" t="s">
        <v>9</v>
      </c>
      <c r="N124" s="160"/>
    </row>
    <row r="125" spans="1:14" ht="11.25">
      <c r="A125" s="221"/>
      <c r="B125" s="221"/>
      <c r="C125" s="221"/>
      <c r="D125" s="221"/>
      <c r="E125" s="221"/>
      <c r="F125" s="221"/>
      <c r="G125" s="221"/>
      <c r="H125" s="221"/>
      <c r="I125" s="221"/>
      <c r="J125" s="221"/>
      <c r="K125" s="221"/>
      <c r="L125" s="221"/>
      <c r="M125" s="221"/>
      <c r="N125" s="221"/>
    </row>
    <row r="126" spans="1:14" ht="11.25">
      <c r="A126" s="221"/>
      <c r="B126" s="221"/>
      <c r="C126" s="221"/>
      <c r="D126" s="221"/>
      <c r="E126" s="221"/>
      <c r="F126" s="221"/>
      <c r="G126" s="221"/>
      <c r="H126" s="221"/>
      <c r="I126" s="221"/>
      <c r="J126" s="221"/>
      <c r="K126" s="221"/>
      <c r="L126" s="221"/>
      <c r="M126" s="221"/>
      <c r="N126" s="221"/>
    </row>
    <row r="127" spans="1:14" ht="11.25">
      <c r="A127" s="221"/>
      <c r="B127" s="221"/>
      <c r="C127" s="221"/>
      <c r="D127" s="221"/>
      <c r="E127" s="221"/>
      <c r="F127" s="221"/>
      <c r="G127" s="221"/>
      <c r="H127" s="221"/>
      <c r="I127" s="221"/>
      <c r="J127" s="221"/>
      <c r="K127" s="221"/>
      <c r="L127" s="221"/>
      <c r="M127" s="221"/>
      <c r="N127" s="221"/>
    </row>
    <row r="128" spans="1:14" ht="11.25">
      <c r="A128" s="221"/>
      <c r="B128" s="221"/>
      <c r="C128" s="221"/>
      <c r="D128" s="221"/>
      <c r="E128" s="221"/>
      <c r="F128" s="221"/>
      <c r="G128" s="221"/>
      <c r="H128" s="221"/>
      <c r="I128" s="221"/>
      <c r="J128" s="221"/>
      <c r="K128" s="221"/>
      <c r="L128" s="221"/>
      <c r="M128" s="221"/>
      <c r="N128" s="221"/>
    </row>
    <row r="129" spans="1:14" ht="11.25">
      <c r="A129" s="221"/>
      <c r="B129" s="221"/>
      <c r="C129" s="221"/>
      <c r="D129" s="221"/>
      <c r="E129" s="221"/>
      <c r="F129" s="221"/>
      <c r="G129" s="221"/>
      <c r="H129" s="221"/>
      <c r="I129" s="221"/>
      <c r="J129" s="221"/>
      <c r="K129" s="221"/>
      <c r="L129" s="221"/>
      <c r="M129" s="221"/>
      <c r="N129" s="221"/>
    </row>
    <row r="130" spans="1:14" ht="11.25">
      <c r="A130" s="161" t="s">
        <v>10</v>
      </c>
      <c r="B130" s="161"/>
      <c r="C130" s="161" t="s">
        <v>10</v>
      </c>
      <c r="D130" s="160"/>
      <c r="E130" s="161" t="s">
        <v>10</v>
      </c>
      <c r="F130" s="161"/>
      <c r="G130" s="161" t="s">
        <v>10</v>
      </c>
      <c r="H130" s="161"/>
      <c r="I130" s="161" t="s">
        <v>10</v>
      </c>
      <c r="J130" s="161"/>
      <c r="K130" s="161" t="s">
        <v>10</v>
      </c>
      <c r="L130" s="161"/>
      <c r="M130" s="161" t="s">
        <v>10</v>
      </c>
      <c r="N130" s="160"/>
    </row>
    <row r="131" spans="1:14" ht="11.25">
      <c r="A131" s="221"/>
      <c r="B131" s="221" t="s">
        <v>17</v>
      </c>
      <c r="C131" s="221"/>
      <c r="D131" s="221"/>
      <c r="E131" s="221"/>
      <c r="F131" s="221"/>
      <c r="G131" s="221"/>
      <c r="H131" s="221"/>
      <c r="I131" s="221"/>
      <c r="J131" s="221"/>
      <c r="K131" s="221"/>
      <c r="L131" s="221"/>
      <c r="M131" s="221"/>
      <c r="N131" s="221"/>
    </row>
    <row r="132" spans="1:14" ht="11.25">
      <c r="A132" s="221"/>
      <c r="B132" s="221"/>
      <c r="C132" s="221"/>
      <c r="D132" s="221"/>
      <c r="E132" s="221"/>
      <c r="F132" s="221"/>
      <c r="G132" s="221"/>
      <c r="H132" s="221"/>
      <c r="I132" s="221"/>
      <c r="J132" s="221"/>
      <c r="K132" s="221"/>
      <c r="L132" s="221"/>
      <c r="M132" s="221"/>
      <c r="N132" s="221"/>
    </row>
    <row r="133" spans="1:14" ht="11.25">
      <c r="A133" s="221"/>
      <c r="B133" s="221"/>
      <c r="C133" s="221"/>
      <c r="D133" s="221"/>
      <c r="E133" s="221"/>
      <c r="F133" s="221"/>
      <c r="G133" s="221"/>
      <c r="H133" s="221"/>
      <c r="I133" s="221"/>
      <c r="J133" s="221"/>
      <c r="K133" s="221"/>
      <c r="L133" s="221"/>
      <c r="M133" s="221"/>
      <c r="N133" s="221"/>
    </row>
    <row r="134" spans="1:14" ht="11.25">
      <c r="A134" s="221"/>
      <c r="B134" s="221"/>
      <c r="C134" s="221"/>
      <c r="D134" s="221"/>
      <c r="E134" s="221"/>
      <c r="F134" s="221"/>
      <c r="G134" s="221"/>
      <c r="H134" s="221"/>
      <c r="I134" s="221"/>
      <c r="J134" s="221"/>
      <c r="K134" s="221"/>
      <c r="L134" s="221"/>
      <c r="M134" s="221"/>
      <c r="N134" s="221"/>
    </row>
    <row r="135" spans="1:14" ht="12" thickBot="1">
      <c r="A135" s="221"/>
      <c r="B135" s="221"/>
      <c r="C135" s="221"/>
      <c r="D135" s="221"/>
      <c r="E135" s="221"/>
      <c r="F135" s="221"/>
      <c r="G135" s="221"/>
      <c r="H135" s="221"/>
      <c r="I135" s="221"/>
      <c r="J135" s="221"/>
      <c r="K135" s="221"/>
      <c r="L135" s="221"/>
      <c r="M135" s="221"/>
      <c r="N135" s="221"/>
    </row>
    <row r="136" spans="1:14" ht="12" thickBot="1">
      <c r="A136" s="1" t="s">
        <v>11</v>
      </c>
      <c r="B136" s="1">
        <f>SUM(B112:B135)</f>
        <v>0</v>
      </c>
      <c r="C136" s="1" t="s">
        <v>11</v>
      </c>
      <c r="D136" s="1">
        <f>SUM(D112:D135)</f>
        <v>0</v>
      </c>
      <c r="E136" s="1" t="s">
        <v>11</v>
      </c>
      <c r="F136" s="1">
        <f>SUM(F112:F135)</f>
        <v>0</v>
      </c>
      <c r="G136" s="1" t="s">
        <v>11</v>
      </c>
      <c r="H136" s="1">
        <f>SUM(H112:H135)</f>
        <v>0</v>
      </c>
      <c r="I136" s="1" t="s">
        <v>11</v>
      </c>
      <c r="J136" s="1">
        <f>SUM(J112:J135)</f>
        <v>0</v>
      </c>
      <c r="K136" s="1" t="s">
        <v>11</v>
      </c>
      <c r="L136" s="1">
        <f>SUM(L112:L135)</f>
        <v>0</v>
      </c>
      <c r="M136" s="1" t="s">
        <v>11</v>
      </c>
      <c r="N136" s="1">
        <f>SUM(N112:N135)</f>
        <v>0</v>
      </c>
    </row>
    <row r="137" spans="1:14" ht="22.5" customHeight="1" thickBot="1">
      <c r="A137" s="4" t="s">
        <v>48</v>
      </c>
      <c r="B137" s="226">
        <v>0</v>
      </c>
      <c r="C137" s="4" t="s">
        <v>48</v>
      </c>
      <c r="D137" s="226">
        <v>0</v>
      </c>
      <c r="E137" s="4" t="s">
        <v>48</v>
      </c>
      <c r="F137" s="226">
        <v>0</v>
      </c>
      <c r="G137" s="4" t="s">
        <v>48</v>
      </c>
      <c r="H137" s="226">
        <v>0</v>
      </c>
      <c r="I137" s="4" t="s">
        <v>48</v>
      </c>
      <c r="J137" s="226">
        <v>0</v>
      </c>
      <c r="K137" s="4" t="s">
        <v>48</v>
      </c>
      <c r="L137" s="226">
        <v>0</v>
      </c>
      <c r="M137" s="4" t="s">
        <v>48</v>
      </c>
      <c r="N137" s="227">
        <v>0</v>
      </c>
    </row>
    <row r="138" spans="1:14" ht="12" thickBot="1">
      <c r="A138" s="1" t="s">
        <v>12</v>
      </c>
      <c r="B138" s="1" t="str">
        <f>IF(B136=0,"0",$C$1-B136+B137)</f>
        <v>0</v>
      </c>
      <c r="C138" s="1" t="s">
        <v>12</v>
      </c>
      <c r="D138" s="1" t="str">
        <f>IF(D136=0,"0",$C$1-D136+D137)</f>
        <v>0</v>
      </c>
      <c r="E138" s="1" t="s">
        <v>12</v>
      </c>
      <c r="F138" s="1" t="str">
        <f>IF(F136=0,"0",$C$1-F136+F137)</f>
        <v>0</v>
      </c>
      <c r="G138" s="1" t="s">
        <v>12</v>
      </c>
      <c r="H138" s="1" t="str">
        <f>IF(H136=0,"0",$C$1-H136+H137)</f>
        <v>0</v>
      </c>
      <c r="I138" s="1" t="s">
        <v>12</v>
      </c>
      <c r="J138" s="1" t="str">
        <f>IF(J136=0,"0",$C$1-J136+J137)</f>
        <v>0</v>
      </c>
      <c r="K138" s="1" t="s">
        <v>12</v>
      </c>
      <c r="L138" s="1" t="str">
        <f>IF(L136=0,"0",$C$1-L136+L137)</f>
        <v>0</v>
      </c>
      <c r="M138" s="1" t="s">
        <v>12</v>
      </c>
      <c r="N138" s="1" t="str">
        <f>IF(N136=0,"0",$C$1-N136+N137)</f>
        <v>0</v>
      </c>
    </row>
    <row r="139" spans="1:14" ht="12" thickBot="1">
      <c r="A139" s="65">
        <f>(G141*14)+H141</f>
        <v>0</v>
      </c>
      <c r="B139" s="39">
        <f>B137+D137+F137+H137+J137+L137+N137</f>
        <v>0</v>
      </c>
      <c r="C139" s="39">
        <v>12</v>
      </c>
      <c r="D139" s="39">
        <f>C139-B139</f>
        <v>12</v>
      </c>
      <c r="E139" s="2"/>
      <c r="F139" s="2"/>
      <c r="G139" s="2"/>
      <c r="H139" s="2"/>
      <c r="I139" s="2"/>
      <c r="J139" s="2" t="s">
        <v>17</v>
      </c>
      <c r="K139" s="2"/>
      <c r="L139" s="2"/>
      <c r="M139" s="2"/>
      <c r="N139" s="3"/>
    </row>
    <row r="140" spans="1:14" ht="12" thickBot="1">
      <c r="A140" s="65">
        <f>(G142*14)+H142</f>
        <v>0</v>
      </c>
      <c r="B140" s="2"/>
      <c r="C140" s="2"/>
      <c r="D140" s="2"/>
      <c r="E140" s="2"/>
      <c r="F140" s="2"/>
      <c r="G140" s="5" t="s">
        <v>20</v>
      </c>
      <c r="H140" s="5" t="s">
        <v>21</v>
      </c>
      <c r="I140" s="2"/>
      <c r="J140" s="2"/>
      <c r="K140" s="5" t="s">
        <v>21</v>
      </c>
      <c r="M140" s="2"/>
      <c r="N140" s="3"/>
    </row>
    <row r="141" spans="1:14" s="145" customFormat="1" ht="13.5" thickBot="1">
      <c r="A141" s="102" t="s">
        <v>15</v>
      </c>
      <c r="B141" s="48"/>
      <c r="C141" s="12">
        <f>SUM(B136:N136)</f>
        <v>0</v>
      </c>
      <c r="D141" s="143"/>
      <c r="E141" s="63" t="s">
        <v>18</v>
      </c>
      <c r="F141" s="112" t="e">
        <f>A111</f>
        <v>#VALUE!</v>
      </c>
      <c r="G141" s="114">
        <f>G106</f>
        <v>0</v>
      </c>
      <c r="H141" s="235">
        <f>H106</f>
        <v>0</v>
      </c>
      <c r="I141" s="293" t="s">
        <v>19</v>
      </c>
      <c r="J141" s="292"/>
      <c r="K141" s="113">
        <f>IF(G142&lt;1,0,A139-A140)</f>
        <v>0</v>
      </c>
      <c r="L141" s="289" t="str">
        <f>IF(K141&gt;0,"Well Done !","Try Harder")</f>
        <v>Try Harder</v>
      </c>
      <c r="M141" s="290"/>
      <c r="N141" s="144"/>
    </row>
    <row r="142" spans="1:14" s="145" customFormat="1" ht="14.25" thickBot="1" thickTop="1">
      <c r="A142" s="111" t="s">
        <v>16</v>
      </c>
      <c r="B142" s="62"/>
      <c r="C142" s="12">
        <f>SUM(B138:N138)</f>
        <v>0</v>
      </c>
      <c r="D142" s="146"/>
      <c r="E142" s="63" t="s">
        <v>18</v>
      </c>
      <c r="F142" s="108" t="e">
        <f>M111</f>
        <v>#VALUE!</v>
      </c>
      <c r="G142" s="218">
        <v>0</v>
      </c>
      <c r="H142" s="234">
        <v>0</v>
      </c>
      <c r="I142" s="67" t="s">
        <v>37</v>
      </c>
      <c r="J142" s="36">
        <f>((G142*14+H142)*0.4535924)/(((E109*12+G109)*0.0254)^2)</f>
        <v>0</v>
      </c>
      <c r="K142" s="109" t="s">
        <v>691</v>
      </c>
      <c r="L142" s="109"/>
      <c r="M142" s="12"/>
      <c r="N142" s="148"/>
    </row>
    <row r="143" ht="12" thickBot="1"/>
    <row r="144" spans="1:11" ht="68.25" customHeight="1">
      <c r="A144" s="40"/>
      <c r="B144" s="40"/>
      <c r="C144" s="283">
        <f>IF(G142=0,"",IF(G142&lt;&gt;'Input Data'!I7,"PLEASE GO TO INPUT DATA AND CHANGE YOUR WEIGHT IN  POINTS ALLOWANCE CALCULATOR.",""))</f>
      </c>
      <c r="D144" s="284"/>
      <c r="E144" s="284"/>
      <c r="F144" s="284"/>
      <c r="G144" s="284"/>
      <c r="H144" s="284"/>
      <c r="I144" s="284"/>
      <c r="J144" s="284"/>
      <c r="K144" s="285"/>
    </row>
    <row r="145" spans="1:11" ht="32.25" customHeight="1" thickBot="1">
      <c r="A145" s="40"/>
      <c r="B145" s="40"/>
      <c r="C145" s="286"/>
      <c r="D145" s="287"/>
      <c r="E145" s="287"/>
      <c r="F145" s="287"/>
      <c r="G145" s="287"/>
      <c r="H145" s="287"/>
      <c r="I145" s="287"/>
      <c r="J145" s="287"/>
      <c r="K145" s="288"/>
    </row>
    <row r="146" spans="1:14" ht="11.25">
      <c r="A146" s="153"/>
      <c r="B146" s="153"/>
      <c r="C146" s="153"/>
      <c r="D146" s="153"/>
      <c r="E146" s="153"/>
      <c r="F146" s="153"/>
      <c r="G146" s="153"/>
      <c r="H146" s="153"/>
      <c r="I146" s="153"/>
      <c r="J146" s="153"/>
      <c r="K146" s="153"/>
      <c r="L146" s="153"/>
      <c r="M146" s="153"/>
      <c r="N146" s="153"/>
    </row>
  </sheetData>
  <sheetProtection password="D56B" sheet="1" objects="1" scenarios="1"/>
  <mergeCells count="9">
    <mergeCell ref="C144:K145"/>
    <mergeCell ref="I33:J33"/>
    <mergeCell ref="L33:M33"/>
    <mergeCell ref="I69:J69"/>
    <mergeCell ref="L69:M69"/>
    <mergeCell ref="I105:J105"/>
    <mergeCell ref="L105:M105"/>
    <mergeCell ref="I141:J141"/>
    <mergeCell ref="L141:M141"/>
  </mergeCells>
  <conditionalFormatting sqref="C34 C70 C106 C142">
    <cfRule type="cellIs" priority="1" dxfId="0" operator="greaterThan" stopIfTrue="1">
      <formula>0</formula>
    </cfRule>
    <cfRule type="cellIs" priority="2" dxfId="1" operator="lessThan" stopIfTrue="1">
      <formula>0</formula>
    </cfRule>
  </conditionalFormatting>
  <conditionalFormatting sqref="D66 B102 D30 D138 L102:L103 D102 N30:N31 L66:L67 L138:L139 F30:F31 H30:H31 J30:J31 L30:L31 B30 N66:N67 F66:F67 H66:H67 J66:J67 B66 N102:N103 F102:F103 H102:H103 J102:J103 N138:N139 F138:F139 H138:H139 J138:J139 B138">
    <cfRule type="cellIs" priority="3" dxfId="2" operator="greaterThan" stopIfTrue="1">
      <formula>0</formula>
    </cfRule>
    <cfRule type="cellIs" priority="4" dxfId="1" operator="lessThan" stopIfTrue="1">
      <formula>0</formula>
    </cfRule>
  </conditionalFormatting>
  <conditionalFormatting sqref="K105 K33 K69 K141">
    <cfRule type="cellIs" priority="5" dxfId="3" operator="greaterThan" stopIfTrue="1">
      <formula>0</formula>
    </cfRule>
    <cfRule type="cellIs" priority="6" dxfId="1" operator="lessThan" stopIfTrue="1">
      <formula>0</formula>
    </cfRule>
  </conditionalFormatting>
  <dataValidations count="1">
    <dataValidation type="whole" operator="lessThanOrEqual" allowBlank="1" showInputMessage="1" showErrorMessage="1" errorTitle="Bonus Limit Exceeded !!!" error="Please do not use more than 12 Bonus points in one week - thanks." sqref="B29 D29 F29 H29 J29 L29 N29 B65 D65 F65 H65 J65 L65 N65 B101 D101 F101 H101 J101 L101 N101 B137 D137 F137 H137 J137 L137 N137">
      <formula1>$D31</formula1>
    </dataValidation>
  </dataValidation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S146"/>
  <sheetViews>
    <sheetView zoomScale="92" zoomScaleNormal="92" workbookViewId="0" topLeftCell="A1">
      <selection activeCell="G98" sqref="G98"/>
    </sheetView>
  </sheetViews>
  <sheetFormatPr defaultColWidth="9.140625" defaultRowHeight="12.75"/>
  <cols>
    <col min="1" max="1" width="10.7109375" style="141" customWidth="1"/>
    <col min="2" max="2" width="12.00390625" style="141" customWidth="1"/>
    <col min="3" max="3" width="11.421875" style="141" customWidth="1"/>
    <col min="4" max="4" width="8.8515625" style="141" customWidth="1"/>
    <col min="5" max="6" width="11.421875" style="141" customWidth="1"/>
    <col min="7" max="7" width="12.421875" style="141" customWidth="1"/>
    <col min="8" max="8" width="7.140625" style="141" customWidth="1"/>
    <col min="9" max="9" width="11.7109375" style="141" customWidth="1"/>
    <col min="10" max="10" width="6.28125" style="141" customWidth="1"/>
    <col min="11" max="11" width="11.57421875" style="141" customWidth="1"/>
    <col min="12" max="12" width="9.28125" style="141" customWidth="1"/>
    <col min="13" max="13" width="12.57421875" style="141" customWidth="1"/>
    <col min="14" max="14" width="11.57421875" style="141" customWidth="1"/>
    <col min="15" max="16384" width="9.140625" style="141" customWidth="1"/>
  </cols>
  <sheetData>
    <row r="1" spans="1:14" s="132" customFormat="1" ht="24.75" customHeight="1" thickBot="1">
      <c r="A1" s="103" t="str">
        <f>('Month 1'!A1)</f>
        <v> </v>
      </c>
      <c r="B1" s="7" t="s">
        <v>13</v>
      </c>
      <c r="C1" s="105">
        <f>('Input Data'!$K$14)</f>
        <v>6</v>
      </c>
      <c r="D1" s="7" t="s">
        <v>40</v>
      </c>
      <c r="E1" s="105">
        <f>('Input Data'!$D$14)</f>
        <v>6</v>
      </c>
      <c r="F1" s="7" t="s">
        <v>41</v>
      </c>
      <c r="G1" s="105">
        <f>('Input Data'!$E$14)</f>
        <v>3</v>
      </c>
      <c r="H1" s="115" t="s">
        <v>90</v>
      </c>
      <c r="I1" s="209">
        <v>0</v>
      </c>
      <c r="J1" s="115" t="s">
        <v>91</v>
      </c>
      <c r="K1" s="209">
        <v>0</v>
      </c>
      <c r="L1" s="115" t="s">
        <v>92</v>
      </c>
      <c r="M1" s="116">
        <f>(I1*0.015)+(K1*0.25)</f>
        <v>0</v>
      </c>
      <c r="N1" s="7" t="s">
        <v>22</v>
      </c>
    </row>
    <row r="2" spans="1:19" s="135" customFormat="1" ht="12" thickBot="1">
      <c r="A2" s="133" t="s">
        <v>0</v>
      </c>
      <c r="B2" s="133"/>
      <c r="C2" s="133" t="s">
        <v>1</v>
      </c>
      <c r="D2" s="133"/>
      <c r="E2" s="133" t="s">
        <v>2</v>
      </c>
      <c r="F2" s="133"/>
      <c r="G2" s="133" t="s">
        <v>3</v>
      </c>
      <c r="H2" s="133"/>
      <c r="I2" s="133" t="s">
        <v>4</v>
      </c>
      <c r="J2" s="133"/>
      <c r="K2" s="133" t="s">
        <v>5</v>
      </c>
      <c r="L2" s="133"/>
      <c r="M2" s="133" t="s">
        <v>6</v>
      </c>
      <c r="N2" s="133"/>
      <c r="O2" s="134"/>
      <c r="P2" s="134"/>
      <c r="Q2" s="134"/>
      <c r="R2" s="134"/>
      <c r="S2" s="134"/>
    </row>
    <row r="3" spans="1:14" s="134" customFormat="1" ht="12.75" customHeight="1" thickBot="1">
      <c r="A3" s="138" t="e">
        <f>('Month 3'!M111)+1</f>
        <v>#VALUE!</v>
      </c>
      <c r="B3" s="137" t="s">
        <v>14</v>
      </c>
      <c r="C3" s="137" t="e">
        <f>A3+1</f>
        <v>#VALUE!</v>
      </c>
      <c r="D3" s="138" t="s">
        <v>14</v>
      </c>
      <c r="E3" s="137" t="e">
        <f>A3+2</f>
        <v>#VALUE!</v>
      </c>
      <c r="F3" s="137" t="s">
        <v>14</v>
      </c>
      <c r="G3" s="137" t="e">
        <f>A3+3</f>
        <v>#VALUE!</v>
      </c>
      <c r="H3" s="137" t="s">
        <v>14</v>
      </c>
      <c r="I3" s="137" t="e">
        <f>A3+4</f>
        <v>#VALUE!</v>
      </c>
      <c r="J3" s="137" t="s">
        <v>14</v>
      </c>
      <c r="K3" s="137" t="e">
        <f>A3+5</f>
        <v>#VALUE!</v>
      </c>
      <c r="L3" s="137" t="s">
        <v>14</v>
      </c>
      <c r="M3" s="137" t="e">
        <f>A3+6</f>
        <v>#VALUE!</v>
      </c>
      <c r="N3" s="137" t="s">
        <v>14</v>
      </c>
    </row>
    <row r="4" spans="1:19" ht="12" thickBot="1">
      <c r="A4" s="152" t="s">
        <v>7</v>
      </c>
      <c r="B4" s="139"/>
      <c r="C4" s="139" t="s">
        <v>7</v>
      </c>
      <c r="D4" s="139" t="s">
        <v>17</v>
      </c>
      <c r="E4" s="139" t="s">
        <v>7</v>
      </c>
      <c r="F4" s="139"/>
      <c r="G4" s="139" t="s">
        <v>7</v>
      </c>
      <c r="H4" s="139"/>
      <c r="I4" s="139" t="s">
        <v>7</v>
      </c>
      <c r="J4" s="139"/>
      <c r="K4" s="139" t="s">
        <v>7</v>
      </c>
      <c r="L4" s="139"/>
      <c r="M4" s="139" t="s">
        <v>7</v>
      </c>
      <c r="N4" s="140"/>
      <c r="O4" s="2"/>
      <c r="P4" s="2"/>
      <c r="Q4" s="2"/>
      <c r="R4" s="2"/>
      <c r="S4" s="2"/>
    </row>
    <row r="5" spans="1:14" ht="11.25">
      <c r="A5" s="215"/>
      <c r="B5" s="215"/>
      <c r="C5" s="215"/>
      <c r="D5" s="215"/>
      <c r="E5" s="215"/>
      <c r="F5" s="215"/>
      <c r="G5" s="215"/>
      <c r="H5" s="215"/>
      <c r="I5" s="215"/>
      <c r="J5" s="215"/>
      <c r="K5" s="215"/>
      <c r="L5" s="215"/>
      <c r="M5" s="215"/>
      <c r="N5" s="215"/>
    </row>
    <row r="6" spans="1:14" ht="11.25">
      <c r="A6" s="216"/>
      <c r="B6" s="216"/>
      <c r="C6" s="216"/>
      <c r="D6" s="216"/>
      <c r="E6" s="216"/>
      <c r="F6" s="216"/>
      <c r="G6" s="216"/>
      <c r="H6" s="216"/>
      <c r="I6" s="216"/>
      <c r="J6" s="216"/>
      <c r="K6" s="216"/>
      <c r="L6" s="216"/>
      <c r="M6" s="216"/>
      <c r="N6" s="216"/>
    </row>
    <row r="7" spans="1:14" ht="11.25">
      <c r="A7" s="216"/>
      <c r="B7" s="216"/>
      <c r="C7" s="216"/>
      <c r="D7" s="216"/>
      <c r="E7" s="216"/>
      <c r="F7" s="216"/>
      <c r="G7" s="216"/>
      <c r="H7" s="216"/>
      <c r="I7" s="216"/>
      <c r="J7" s="216"/>
      <c r="K7" s="216"/>
      <c r="L7" s="216"/>
      <c r="M7" s="216"/>
      <c r="N7" s="216"/>
    </row>
    <row r="8" spans="1:14" ht="11.25">
      <c r="A8" s="216"/>
      <c r="B8" s="216"/>
      <c r="C8" s="216"/>
      <c r="D8" s="216"/>
      <c r="E8" s="216"/>
      <c r="F8" s="216"/>
      <c r="G8" s="216"/>
      <c r="H8" s="216"/>
      <c r="I8" s="216"/>
      <c r="J8" s="216"/>
      <c r="K8" s="216"/>
      <c r="L8" s="216"/>
      <c r="M8" s="216"/>
      <c r="N8" s="216"/>
    </row>
    <row r="9" spans="1:14" ht="12" thickBot="1">
      <c r="A9" s="217"/>
      <c r="B9" s="217"/>
      <c r="C9" s="217"/>
      <c r="D9" s="217"/>
      <c r="E9" s="217"/>
      <c r="F9" s="217"/>
      <c r="G9" s="217"/>
      <c r="H9" s="217"/>
      <c r="I9" s="217"/>
      <c r="J9" s="217"/>
      <c r="K9" s="217"/>
      <c r="L9" s="217"/>
      <c r="M9" s="217"/>
      <c r="N9" s="217"/>
    </row>
    <row r="10" spans="1:14" ht="12" thickBot="1">
      <c r="A10" s="152" t="s">
        <v>8</v>
      </c>
      <c r="B10" s="139"/>
      <c r="C10" s="139" t="s">
        <v>8</v>
      </c>
      <c r="D10" s="139"/>
      <c r="E10" s="139" t="s">
        <v>8</v>
      </c>
      <c r="F10" s="139"/>
      <c r="G10" s="139" t="s">
        <v>8</v>
      </c>
      <c r="H10" s="139"/>
      <c r="I10" s="139" t="s">
        <v>8</v>
      </c>
      <c r="J10" s="139"/>
      <c r="K10" s="139" t="s">
        <v>8</v>
      </c>
      <c r="L10" s="139"/>
      <c r="M10" s="139" t="s">
        <v>8</v>
      </c>
      <c r="N10" s="140"/>
    </row>
    <row r="11" spans="1:14" ht="11.25">
      <c r="A11" s="215"/>
      <c r="B11" s="215"/>
      <c r="C11" s="215"/>
      <c r="D11" s="215"/>
      <c r="E11" s="215"/>
      <c r="F11" s="215"/>
      <c r="G11" s="215"/>
      <c r="H11" s="215"/>
      <c r="I11" s="215"/>
      <c r="J11" s="215"/>
      <c r="K11" s="215"/>
      <c r="L11" s="215"/>
      <c r="M11" s="215"/>
      <c r="N11" s="215"/>
    </row>
    <row r="12" spans="1:14" ht="11.25">
      <c r="A12" s="216"/>
      <c r="B12" s="216"/>
      <c r="C12" s="216"/>
      <c r="D12" s="216"/>
      <c r="E12" s="216"/>
      <c r="F12" s="216"/>
      <c r="G12" s="216"/>
      <c r="H12" s="216"/>
      <c r="I12" s="216"/>
      <c r="J12" s="216"/>
      <c r="K12" s="216"/>
      <c r="L12" s="216"/>
      <c r="M12" s="216"/>
      <c r="N12" s="216"/>
    </row>
    <row r="13" spans="1:14" ht="11.25">
      <c r="A13" s="216"/>
      <c r="B13" s="216"/>
      <c r="C13" s="216"/>
      <c r="D13" s="216"/>
      <c r="E13" s="216"/>
      <c r="F13" s="216"/>
      <c r="G13" s="216"/>
      <c r="H13" s="216"/>
      <c r="I13" s="216"/>
      <c r="J13" s="216"/>
      <c r="K13" s="216"/>
      <c r="L13" s="216"/>
      <c r="M13" s="216"/>
      <c r="N13" s="216"/>
    </row>
    <row r="14" spans="1:14" ht="11.25">
      <c r="A14" s="216"/>
      <c r="B14" s="216"/>
      <c r="C14" s="216"/>
      <c r="D14" s="216"/>
      <c r="E14" s="216"/>
      <c r="F14" s="216"/>
      <c r="G14" s="216"/>
      <c r="H14" s="216"/>
      <c r="I14" s="216"/>
      <c r="J14" s="216"/>
      <c r="K14" s="216"/>
      <c r="L14" s="216"/>
      <c r="M14" s="216"/>
      <c r="N14" s="216"/>
    </row>
    <row r="15" spans="1:14" ht="12" thickBot="1">
      <c r="A15" s="217"/>
      <c r="B15" s="217"/>
      <c r="C15" s="217"/>
      <c r="D15" s="217"/>
      <c r="E15" s="217"/>
      <c r="F15" s="217"/>
      <c r="G15" s="217"/>
      <c r="H15" s="217"/>
      <c r="I15" s="217"/>
      <c r="J15" s="217"/>
      <c r="K15" s="217"/>
      <c r="L15" s="217"/>
      <c r="M15" s="217"/>
      <c r="N15" s="217"/>
    </row>
    <row r="16" spans="1:14" ht="12" thickBot="1">
      <c r="A16" s="154" t="s">
        <v>9</v>
      </c>
      <c r="B16" s="155"/>
      <c r="C16" s="155" t="s">
        <v>9</v>
      </c>
      <c r="D16" s="155"/>
      <c r="E16" s="155" t="s">
        <v>9</v>
      </c>
      <c r="F16" s="155"/>
      <c r="G16" s="155" t="s">
        <v>9</v>
      </c>
      <c r="H16" s="155"/>
      <c r="I16" s="155" t="s">
        <v>9</v>
      </c>
      <c r="J16" s="155"/>
      <c r="K16" s="155" t="s">
        <v>9</v>
      </c>
      <c r="L16" s="155"/>
      <c r="M16" s="155" t="s">
        <v>9</v>
      </c>
      <c r="N16" s="57"/>
    </row>
    <row r="17" spans="1:14" ht="11.25">
      <c r="A17" s="215"/>
      <c r="B17" s="215"/>
      <c r="C17" s="215"/>
      <c r="D17" s="215"/>
      <c r="E17" s="215"/>
      <c r="F17" s="215"/>
      <c r="G17" s="215"/>
      <c r="H17" s="215"/>
      <c r="I17" s="215"/>
      <c r="J17" s="215"/>
      <c r="K17" s="215"/>
      <c r="L17" s="215"/>
      <c r="M17" s="215"/>
      <c r="N17" s="215"/>
    </row>
    <row r="18" spans="1:14" ht="11.25">
      <c r="A18" s="216"/>
      <c r="B18" s="216"/>
      <c r="C18" s="216"/>
      <c r="D18" s="216"/>
      <c r="E18" s="216"/>
      <c r="F18" s="216"/>
      <c r="G18" s="216"/>
      <c r="H18" s="216"/>
      <c r="I18" s="216"/>
      <c r="J18" s="216"/>
      <c r="K18" s="216"/>
      <c r="L18" s="216"/>
      <c r="M18" s="216"/>
      <c r="N18" s="216"/>
    </row>
    <row r="19" spans="1:14" ht="11.25">
      <c r="A19" s="216"/>
      <c r="B19" s="216"/>
      <c r="C19" s="216"/>
      <c r="D19" s="216"/>
      <c r="E19" s="216"/>
      <c r="F19" s="216"/>
      <c r="G19" s="216"/>
      <c r="H19" s="216"/>
      <c r="I19" s="216"/>
      <c r="J19" s="216"/>
      <c r="K19" s="216"/>
      <c r="L19" s="216"/>
      <c r="M19" s="216"/>
      <c r="N19" s="216"/>
    </row>
    <row r="20" spans="1:14" ht="11.25">
      <c r="A20" s="216"/>
      <c r="B20" s="216"/>
      <c r="C20" s="216"/>
      <c r="D20" s="216"/>
      <c r="E20" s="216"/>
      <c r="F20" s="216"/>
      <c r="G20" s="216"/>
      <c r="H20" s="216"/>
      <c r="I20" s="216"/>
      <c r="J20" s="216"/>
      <c r="K20" s="216"/>
      <c r="L20" s="216"/>
      <c r="M20" s="216"/>
      <c r="N20" s="216"/>
    </row>
    <row r="21" spans="1:14" ht="12" thickBot="1">
      <c r="A21" s="217"/>
      <c r="B21" s="217"/>
      <c r="C21" s="217"/>
      <c r="D21" s="217"/>
      <c r="E21" s="217"/>
      <c r="F21" s="217"/>
      <c r="G21" s="217"/>
      <c r="H21" s="217"/>
      <c r="I21" s="217"/>
      <c r="J21" s="217"/>
      <c r="K21" s="217"/>
      <c r="L21" s="217"/>
      <c r="M21" s="217"/>
      <c r="N21" s="217"/>
    </row>
    <row r="22" spans="1:14" ht="12" thickBot="1">
      <c r="A22" s="154" t="s">
        <v>10</v>
      </c>
      <c r="B22" s="155"/>
      <c r="C22" s="155" t="s">
        <v>10</v>
      </c>
      <c r="D22" s="155"/>
      <c r="E22" s="155" t="s">
        <v>10</v>
      </c>
      <c r="F22" s="155"/>
      <c r="G22" s="155" t="s">
        <v>10</v>
      </c>
      <c r="H22" s="155"/>
      <c r="I22" s="155" t="s">
        <v>10</v>
      </c>
      <c r="J22" s="155"/>
      <c r="K22" s="155" t="s">
        <v>10</v>
      </c>
      <c r="L22" s="155"/>
      <c r="M22" s="155" t="s">
        <v>10</v>
      </c>
      <c r="N22" s="57"/>
    </row>
    <row r="23" spans="1:14" ht="11.25">
      <c r="A23" s="215"/>
      <c r="B23" s="215"/>
      <c r="C23" s="215"/>
      <c r="D23" s="215"/>
      <c r="E23" s="215"/>
      <c r="F23" s="215"/>
      <c r="G23" s="215"/>
      <c r="H23" s="215"/>
      <c r="I23" s="215"/>
      <c r="J23" s="215"/>
      <c r="K23" s="215"/>
      <c r="L23" s="215"/>
      <c r="M23" s="215"/>
      <c r="N23" s="215"/>
    </row>
    <row r="24" spans="1:14" ht="11.25">
      <c r="A24" s="216"/>
      <c r="B24" s="216"/>
      <c r="C24" s="216"/>
      <c r="D24" s="216"/>
      <c r="E24" s="216"/>
      <c r="F24" s="216"/>
      <c r="G24" s="216"/>
      <c r="H24" s="216"/>
      <c r="I24" s="216"/>
      <c r="J24" s="216"/>
      <c r="K24" s="216"/>
      <c r="L24" s="216"/>
      <c r="M24" s="216"/>
      <c r="N24" s="216"/>
    </row>
    <row r="25" spans="1:14" ht="11.25">
      <c r="A25" s="216"/>
      <c r="B25" s="216"/>
      <c r="C25" s="216"/>
      <c r="D25" s="216"/>
      <c r="E25" s="216"/>
      <c r="F25" s="216"/>
      <c r="G25" s="216"/>
      <c r="H25" s="216"/>
      <c r="I25" s="216"/>
      <c r="J25" s="216"/>
      <c r="K25" s="216"/>
      <c r="L25" s="216"/>
      <c r="M25" s="216"/>
      <c r="N25" s="216"/>
    </row>
    <row r="26" spans="1:14" ht="11.25">
      <c r="A26" s="216"/>
      <c r="B26" s="216"/>
      <c r="C26" s="216"/>
      <c r="D26" s="216"/>
      <c r="E26" s="216"/>
      <c r="F26" s="216"/>
      <c r="G26" s="216"/>
      <c r="H26" s="216"/>
      <c r="I26" s="216"/>
      <c r="J26" s="216"/>
      <c r="K26" s="216"/>
      <c r="L26" s="216"/>
      <c r="M26" s="216"/>
      <c r="N26" s="216"/>
    </row>
    <row r="27" spans="1:14" ht="12" thickBot="1">
      <c r="A27" s="217"/>
      <c r="B27" s="217"/>
      <c r="C27" s="217"/>
      <c r="D27" s="217"/>
      <c r="E27" s="217"/>
      <c r="F27" s="217"/>
      <c r="G27" s="217"/>
      <c r="H27" s="217"/>
      <c r="I27" s="217"/>
      <c r="J27" s="217"/>
      <c r="K27" s="217"/>
      <c r="L27" s="217"/>
      <c r="M27" s="217"/>
      <c r="N27" s="217"/>
    </row>
    <row r="28" spans="1:14" ht="12" thickBot="1">
      <c r="A28" s="55" t="s">
        <v>11</v>
      </c>
      <c r="B28" s="56">
        <f>SUM(B4:B27)</f>
        <v>0</v>
      </c>
      <c r="C28" s="56" t="s">
        <v>11</v>
      </c>
      <c r="D28" s="56">
        <f>SUM(D4:D27)</f>
        <v>0</v>
      </c>
      <c r="E28" s="56" t="s">
        <v>11</v>
      </c>
      <c r="F28" s="56">
        <f>SUM(F4:F27)</f>
        <v>0</v>
      </c>
      <c r="G28" s="56" t="s">
        <v>11</v>
      </c>
      <c r="H28" s="56">
        <f>SUM(H4:H27)</f>
        <v>0</v>
      </c>
      <c r="I28" s="56" t="s">
        <v>11</v>
      </c>
      <c r="J28" s="56">
        <f>SUM(J4:J27)</f>
        <v>0</v>
      </c>
      <c r="K28" s="56" t="s">
        <v>11</v>
      </c>
      <c r="L28" s="56">
        <f>SUM(L4:L27)</f>
        <v>0</v>
      </c>
      <c r="M28" s="56" t="s">
        <v>11</v>
      </c>
      <c r="N28" s="57">
        <f>SUM(N4:N27)</f>
        <v>0</v>
      </c>
    </row>
    <row r="29" spans="1:14" ht="22.5" customHeight="1" thickBot="1">
      <c r="A29" s="59" t="s">
        <v>48</v>
      </c>
      <c r="B29" s="213">
        <v>0</v>
      </c>
      <c r="C29" s="58" t="s">
        <v>48</v>
      </c>
      <c r="D29" s="213">
        <v>0</v>
      </c>
      <c r="E29" s="58" t="s">
        <v>48</v>
      </c>
      <c r="F29" s="213">
        <v>0</v>
      </c>
      <c r="G29" s="58" t="s">
        <v>48</v>
      </c>
      <c r="H29" s="213">
        <v>0</v>
      </c>
      <c r="I29" s="58" t="s">
        <v>48</v>
      </c>
      <c r="J29" s="213">
        <v>0</v>
      </c>
      <c r="K29" s="58" t="s">
        <v>48</v>
      </c>
      <c r="L29" s="213">
        <v>0</v>
      </c>
      <c r="M29" s="58" t="s">
        <v>48</v>
      </c>
      <c r="N29" s="214">
        <v>0</v>
      </c>
    </row>
    <row r="30" spans="1:14" ht="12" thickBot="1">
      <c r="A30" s="1" t="s">
        <v>12</v>
      </c>
      <c r="B30" s="1" t="str">
        <f>IF(B28=0,"0",$C$1-B28+B29)</f>
        <v>0</v>
      </c>
      <c r="C30" s="1" t="s">
        <v>12</v>
      </c>
      <c r="D30" s="1" t="str">
        <f>IF(D28=0,"0",$C$1-D28+D29)</f>
        <v>0</v>
      </c>
      <c r="E30" s="1" t="s">
        <v>12</v>
      </c>
      <c r="F30" s="1" t="str">
        <f>IF(F28=0,"0",$C$1-F28+F29)</f>
        <v>0</v>
      </c>
      <c r="G30" s="1" t="s">
        <v>12</v>
      </c>
      <c r="H30" s="1" t="str">
        <f>IF(H28=0,"0",$C$1-H28+H29)</f>
        <v>0</v>
      </c>
      <c r="I30" s="1" t="s">
        <v>12</v>
      </c>
      <c r="J30" s="1" t="str">
        <f>IF(J28=0,"0",$C$1-J28+J29)</f>
        <v>0</v>
      </c>
      <c r="K30" s="1" t="s">
        <v>12</v>
      </c>
      <c r="L30" s="1" t="str">
        <f>IF(L28=0,"0",$C$1-L28+L29)</f>
        <v>0</v>
      </c>
      <c r="M30" s="1" t="s">
        <v>12</v>
      </c>
      <c r="N30" s="1" t="str">
        <f>IF(N28=0,"0",$C$1-N28+N29)</f>
        <v>0</v>
      </c>
    </row>
    <row r="31" spans="1:14" ht="12" thickBot="1">
      <c r="A31" s="65">
        <f>(G33*14)+H33</f>
        <v>0</v>
      </c>
      <c r="B31" s="39">
        <f>B29+D29+F29+H29+J29+L29+N29</f>
        <v>0</v>
      </c>
      <c r="C31" s="39">
        <v>12</v>
      </c>
      <c r="D31" s="39">
        <f>C31-B31</f>
        <v>12</v>
      </c>
      <c r="E31" s="2"/>
      <c r="F31" s="2"/>
      <c r="G31" s="2"/>
      <c r="H31" s="2"/>
      <c r="I31" s="2"/>
      <c r="J31" s="2" t="s">
        <v>17</v>
      </c>
      <c r="K31" s="2"/>
      <c r="L31" s="2"/>
      <c r="M31" s="2"/>
      <c r="N31" s="3"/>
    </row>
    <row r="32" spans="1:14" ht="12" thickBot="1">
      <c r="A32" s="65">
        <f>(G34*14)+H34</f>
        <v>0</v>
      </c>
      <c r="B32" s="2"/>
      <c r="C32" s="2"/>
      <c r="D32" s="2"/>
      <c r="E32" s="2"/>
      <c r="F32" s="2"/>
      <c r="G32" s="5" t="s">
        <v>20</v>
      </c>
      <c r="H32" s="5" t="s">
        <v>21</v>
      </c>
      <c r="I32" s="2"/>
      <c r="J32" s="2"/>
      <c r="K32" s="5" t="s">
        <v>21</v>
      </c>
      <c r="M32" s="2"/>
      <c r="N32" s="3"/>
    </row>
    <row r="33" spans="1:14" s="145" customFormat="1" ht="13.5" thickBot="1">
      <c r="A33" s="102" t="s">
        <v>15</v>
      </c>
      <c r="B33" s="48"/>
      <c r="C33" s="12">
        <f>SUM(B28:N28)</f>
        <v>0</v>
      </c>
      <c r="D33" s="143"/>
      <c r="E33" s="63" t="s">
        <v>18</v>
      </c>
      <c r="F33" s="112" t="e">
        <f>A3</f>
        <v>#VALUE!</v>
      </c>
      <c r="G33" s="114">
        <f>('Month 3'!G142)</f>
        <v>0</v>
      </c>
      <c r="H33" s="235">
        <f>('Month 3'!H142)</f>
        <v>0</v>
      </c>
      <c r="I33" s="293" t="s">
        <v>19</v>
      </c>
      <c r="J33" s="292"/>
      <c r="K33" s="113">
        <f>IF(G34&lt;1,0,A31-A32)</f>
        <v>0</v>
      </c>
      <c r="L33" s="289" t="str">
        <f>IF(K33&gt;0,"Well Done !","Try Harder")</f>
        <v>Try Harder</v>
      </c>
      <c r="M33" s="290"/>
      <c r="N33" s="144"/>
    </row>
    <row r="34" spans="1:14" s="145" customFormat="1" ht="14.25" thickBot="1" thickTop="1">
      <c r="A34" s="111" t="s">
        <v>16</v>
      </c>
      <c r="B34" s="62"/>
      <c r="C34" s="12">
        <f>SUM(B30:N30)</f>
        <v>0</v>
      </c>
      <c r="D34" s="146"/>
      <c r="E34" s="63" t="s">
        <v>18</v>
      </c>
      <c r="F34" s="108" t="e">
        <f>M3</f>
        <v>#VALUE!</v>
      </c>
      <c r="G34" s="218">
        <v>0</v>
      </c>
      <c r="H34" s="234">
        <v>0</v>
      </c>
      <c r="I34" s="67" t="s">
        <v>37</v>
      </c>
      <c r="J34" s="36">
        <f>((G34*14+H34)*0.4535924)/(((E1*12+G1)*0.0254)^2)</f>
        <v>0</v>
      </c>
      <c r="K34" s="109" t="s">
        <v>691</v>
      </c>
      <c r="L34" s="109"/>
      <c r="M34" s="12"/>
      <c r="N34" s="148"/>
    </row>
    <row r="35" spans="1:14" s="151" customFormat="1" ht="11.25">
      <c r="A35" s="149"/>
      <c r="B35" s="149"/>
      <c r="C35" s="149"/>
      <c r="D35" s="149"/>
      <c r="E35" s="150"/>
      <c r="F35" s="150"/>
      <c r="G35" s="150"/>
      <c r="H35" s="150"/>
      <c r="I35" s="150"/>
      <c r="J35" s="150"/>
      <c r="K35" s="149"/>
      <c r="L35" s="149"/>
      <c r="M35" s="149"/>
      <c r="N35" s="149"/>
    </row>
    <row r="36" spans="1:14" s="151" customFormat="1" ht="12" thickBot="1">
      <c r="A36" s="149"/>
      <c r="B36" s="149"/>
      <c r="C36" s="149"/>
      <c r="D36" s="149"/>
      <c r="E36" s="150"/>
      <c r="F36" s="150"/>
      <c r="G36" s="150"/>
      <c r="H36" s="150"/>
      <c r="I36" s="150"/>
      <c r="J36" s="150"/>
      <c r="K36" s="149"/>
      <c r="L36" s="149"/>
      <c r="M36" s="149"/>
      <c r="N36" s="149"/>
    </row>
    <row r="37" spans="1:14" s="145" customFormat="1" ht="26.25" thickBot="1">
      <c r="A37" s="104" t="str">
        <f>A1</f>
        <v> </v>
      </c>
      <c r="B37" s="7" t="s">
        <v>13</v>
      </c>
      <c r="C37" s="105">
        <f>('Input Data'!$K$14)</f>
        <v>6</v>
      </c>
      <c r="D37" s="7" t="s">
        <v>40</v>
      </c>
      <c r="E37" s="105">
        <f>('Input Data'!$D$14)</f>
        <v>6</v>
      </c>
      <c r="F37" s="7" t="s">
        <v>41</v>
      </c>
      <c r="G37" s="105">
        <f>('Input Data'!$E$14)</f>
        <v>3</v>
      </c>
      <c r="H37" s="115" t="s">
        <v>90</v>
      </c>
      <c r="I37" s="209">
        <v>0</v>
      </c>
      <c r="J37" s="115" t="s">
        <v>91</v>
      </c>
      <c r="K37" s="209">
        <v>0</v>
      </c>
      <c r="L37" s="115" t="s">
        <v>92</v>
      </c>
      <c r="M37" s="116">
        <f>(I37*0.015)+(K37*0.25)</f>
        <v>0</v>
      </c>
      <c r="N37" s="7" t="s">
        <v>23</v>
      </c>
    </row>
    <row r="38" spans="1:14" ht="12" thickBot="1">
      <c r="A38" s="133" t="s">
        <v>0</v>
      </c>
      <c r="B38" s="133"/>
      <c r="C38" s="133" t="s">
        <v>1</v>
      </c>
      <c r="D38" s="133"/>
      <c r="E38" s="133" t="s">
        <v>2</v>
      </c>
      <c r="F38" s="133"/>
      <c r="G38" s="133" t="s">
        <v>3</v>
      </c>
      <c r="H38" s="133"/>
      <c r="I38" s="133" t="s">
        <v>4</v>
      </c>
      <c r="J38" s="133"/>
      <c r="K38" s="133" t="s">
        <v>5</v>
      </c>
      <c r="L38" s="133"/>
      <c r="M38" s="133" t="s">
        <v>6</v>
      </c>
      <c r="N38" s="133"/>
    </row>
    <row r="39" spans="1:14" ht="12" thickBot="1">
      <c r="A39" s="138" t="e">
        <f>A3+7</f>
        <v>#VALUE!</v>
      </c>
      <c r="B39" s="137" t="s">
        <v>14</v>
      </c>
      <c r="C39" s="137" t="e">
        <f>A39+1</f>
        <v>#VALUE!</v>
      </c>
      <c r="D39" s="138" t="s">
        <v>14</v>
      </c>
      <c r="E39" s="137" t="e">
        <f>A39+2</f>
        <v>#VALUE!</v>
      </c>
      <c r="F39" s="137" t="s">
        <v>14</v>
      </c>
      <c r="G39" s="137" t="e">
        <f>A39+3</f>
        <v>#VALUE!</v>
      </c>
      <c r="H39" s="137" t="s">
        <v>14</v>
      </c>
      <c r="I39" s="137" t="e">
        <f>A39+4</f>
        <v>#VALUE!</v>
      </c>
      <c r="J39" s="137" t="s">
        <v>14</v>
      </c>
      <c r="K39" s="137" t="e">
        <f>A39+5</f>
        <v>#VALUE!</v>
      </c>
      <c r="L39" s="137" t="s">
        <v>14</v>
      </c>
      <c r="M39" s="137" t="e">
        <f>A39+6</f>
        <v>#VALUE!</v>
      </c>
      <c r="N39" s="137" t="s">
        <v>14</v>
      </c>
    </row>
    <row r="40" spans="1:19" ht="12" thickBot="1">
      <c r="A40" s="152" t="s">
        <v>7</v>
      </c>
      <c r="B40" s="139"/>
      <c r="C40" s="139" t="s">
        <v>7</v>
      </c>
      <c r="D40" s="139" t="s">
        <v>17</v>
      </c>
      <c r="E40" s="139" t="s">
        <v>7</v>
      </c>
      <c r="F40" s="139"/>
      <c r="G40" s="139" t="s">
        <v>7</v>
      </c>
      <c r="H40" s="139"/>
      <c r="I40" s="139" t="s">
        <v>7</v>
      </c>
      <c r="J40" s="139"/>
      <c r="K40" s="139" t="s">
        <v>7</v>
      </c>
      <c r="L40" s="139"/>
      <c r="M40" s="139" t="s">
        <v>7</v>
      </c>
      <c r="N40" s="140"/>
      <c r="O40" s="2"/>
      <c r="P40" s="2"/>
      <c r="Q40" s="2"/>
      <c r="R40" s="2"/>
      <c r="S40" s="2"/>
    </row>
    <row r="41" spans="1:14" ht="11.25">
      <c r="A41" s="215"/>
      <c r="B41" s="215"/>
      <c r="C41" s="215"/>
      <c r="D41" s="215"/>
      <c r="E41" s="215"/>
      <c r="F41" s="215"/>
      <c r="G41" s="215"/>
      <c r="H41" s="215"/>
      <c r="I41" s="215"/>
      <c r="J41" s="215"/>
      <c r="K41" s="215"/>
      <c r="L41" s="215"/>
      <c r="M41" s="215"/>
      <c r="N41" s="215"/>
    </row>
    <row r="42" spans="1:14" ht="12" thickBot="1">
      <c r="A42" s="216"/>
      <c r="B42" s="216"/>
      <c r="C42" s="216"/>
      <c r="D42" s="216"/>
      <c r="E42" s="216"/>
      <c r="F42" s="216"/>
      <c r="G42" s="216"/>
      <c r="H42" s="216"/>
      <c r="I42" s="216"/>
      <c r="J42" s="216"/>
      <c r="K42" s="216"/>
      <c r="L42" s="216"/>
      <c r="M42" s="216"/>
      <c r="N42" s="216"/>
    </row>
    <row r="43" spans="1:14" ht="13.5" thickBot="1">
      <c r="A43" s="216"/>
      <c r="B43" s="216"/>
      <c r="C43" s="216"/>
      <c r="D43" s="216"/>
      <c r="E43" s="216"/>
      <c r="F43" s="216"/>
      <c r="G43" s="216"/>
      <c r="H43" s="114"/>
      <c r="I43" s="235"/>
      <c r="J43" s="216"/>
      <c r="K43" s="216"/>
      <c r="L43" s="216"/>
      <c r="M43" s="216"/>
      <c r="N43" s="216"/>
    </row>
    <row r="44" spans="1:14" ht="13.5" thickBot="1">
      <c r="A44" s="216"/>
      <c r="B44" s="216"/>
      <c r="C44" s="216"/>
      <c r="D44" s="216"/>
      <c r="E44" s="216"/>
      <c r="F44" s="216"/>
      <c r="G44" s="216"/>
      <c r="H44" s="218"/>
      <c r="I44" s="234"/>
      <c r="J44" s="216"/>
      <c r="K44" s="216"/>
      <c r="L44" s="216"/>
      <c r="M44" s="216"/>
      <c r="N44" s="216"/>
    </row>
    <row r="45" spans="1:14" ht="12" thickBot="1">
      <c r="A45" s="217"/>
      <c r="B45" s="217"/>
      <c r="C45" s="217"/>
      <c r="D45" s="217"/>
      <c r="E45" s="217"/>
      <c r="F45" s="217"/>
      <c r="G45" s="217"/>
      <c r="H45" s="217"/>
      <c r="I45" s="217"/>
      <c r="J45" s="217"/>
      <c r="K45" s="217"/>
      <c r="L45" s="217"/>
      <c r="M45" s="217"/>
      <c r="N45" s="217"/>
    </row>
    <row r="46" spans="1:14" ht="12" thickBot="1">
      <c r="A46" s="152" t="s">
        <v>8</v>
      </c>
      <c r="B46" s="139"/>
      <c r="C46" s="139" t="s">
        <v>8</v>
      </c>
      <c r="D46" s="139"/>
      <c r="E46" s="139" t="s">
        <v>8</v>
      </c>
      <c r="F46" s="139"/>
      <c r="G46" s="139" t="s">
        <v>8</v>
      </c>
      <c r="H46" s="139"/>
      <c r="I46" s="139" t="s">
        <v>8</v>
      </c>
      <c r="J46" s="139"/>
      <c r="K46" s="139" t="s">
        <v>8</v>
      </c>
      <c r="L46" s="139"/>
      <c r="M46" s="139" t="s">
        <v>8</v>
      </c>
      <c r="N46" s="140"/>
    </row>
    <row r="47" spans="1:14" ht="11.25">
      <c r="A47" s="215"/>
      <c r="B47" s="215"/>
      <c r="C47" s="215"/>
      <c r="D47" s="215"/>
      <c r="E47" s="215"/>
      <c r="F47" s="215"/>
      <c r="G47" s="215"/>
      <c r="H47" s="215"/>
      <c r="I47" s="215"/>
      <c r="J47" s="215"/>
      <c r="K47" s="215"/>
      <c r="L47" s="215"/>
      <c r="M47" s="215"/>
      <c r="N47" s="215"/>
    </row>
    <row r="48" spans="1:14" ht="11.25">
      <c r="A48" s="216"/>
      <c r="B48" s="216"/>
      <c r="C48" s="216"/>
      <c r="D48" s="216"/>
      <c r="E48" s="216"/>
      <c r="F48" s="216"/>
      <c r="G48" s="216"/>
      <c r="H48" s="216"/>
      <c r="I48" s="216"/>
      <c r="J48" s="216"/>
      <c r="K48" s="216"/>
      <c r="L48" s="216"/>
      <c r="M48" s="216"/>
      <c r="N48" s="216"/>
    </row>
    <row r="49" spans="1:14" ht="11.25">
      <c r="A49" s="216"/>
      <c r="B49" s="216"/>
      <c r="C49" s="216"/>
      <c r="D49" s="216"/>
      <c r="E49" s="216"/>
      <c r="F49" s="216"/>
      <c r="G49" s="216"/>
      <c r="H49" s="216"/>
      <c r="I49" s="216"/>
      <c r="J49" s="216"/>
      <c r="K49" s="216"/>
      <c r="L49" s="216"/>
      <c r="M49" s="216"/>
      <c r="N49" s="216"/>
    </row>
    <row r="50" spans="1:14" ht="11.25">
      <c r="A50" s="216"/>
      <c r="B50" s="216"/>
      <c r="C50" s="216"/>
      <c r="D50" s="216"/>
      <c r="E50" s="216"/>
      <c r="F50" s="216"/>
      <c r="G50" s="216"/>
      <c r="H50" s="216"/>
      <c r="I50" s="216"/>
      <c r="J50" s="216"/>
      <c r="K50" s="216"/>
      <c r="L50" s="216"/>
      <c r="M50" s="216"/>
      <c r="N50" s="216"/>
    </row>
    <row r="51" spans="1:14" ht="12" thickBot="1">
      <c r="A51" s="217"/>
      <c r="B51" s="217"/>
      <c r="C51" s="217"/>
      <c r="D51" s="217"/>
      <c r="E51" s="217"/>
      <c r="F51" s="217"/>
      <c r="G51" s="217"/>
      <c r="H51" s="217"/>
      <c r="I51" s="217"/>
      <c r="J51" s="217"/>
      <c r="K51" s="217"/>
      <c r="L51" s="217"/>
      <c r="M51" s="217"/>
      <c r="N51" s="217"/>
    </row>
    <row r="52" spans="1:14" ht="12" thickBot="1">
      <c r="A52" s="154" t="s">
        <v>9</v>
      </c>
      <c r="B52" s="155"/>
      <c r="C52" s="155" t="s">
        <v>9</v>
      </c>
      <c r="D52" s="155"/>
      <c r="E52" s="155" t="s">
        <v>9</v>
      </c>
      <c r="F52" s="155"/>
      <c r="G52" s="155" t="s">
        <v>9</v>
      </c>
      <c r="H52" s="155"/>
      <c r="I52" s="155" t="s">
        <v>9</v>
      </c>
      <c r="J52" s="155"/>
      <c r="K52" s="155" t="s">
        <v>9</v>
      </c>
      <c r="L52" s="155"/>
      <c r="M52" s="155" t="s">
        <v>9</v>
      </c>
      <c r="N52" s="57"/>
    </row>
    <row r="53" spans="1:14" ht="11.25">
      <c r="A53" s="215"/>
      <c r="B53" s="215"/>
      <c r="C53" s="215"/>
      <c r="D53" s="215"/>
      <c r="E53" s="215"/>
      <c r="F53" s="215"/>
      <c r="G53" s="215"/>
      <c r="H53" s="215"/>
      <c r="I53" s="215"/>
      <c r="J53" s="215"/>
      <c r="K53" s="215"/>
      <c r="L53" s="215"/>
      <c r="M53" s="215"/>
      <c r="N53" s="215"/>
    </row>
    <row r="54" spans="1:14" ht="11.25">
      <c r="A54" s="216"/>
      <c r="B54" s="216"/>
      <c r="C54" s="216"/>
      <c r="D54" s="216"/>
      <c r="E54" s="216"/>
      <c r="F54" s="216"/>
      <c r="G54" s="216"/>
      <c r="H54" s="216"/>
      <c r="I54" s="216"/>
      <c r="J54" s="216"/>
      <c r="K54" s="216"/>
      <c r="L54" s="216"/>
      <c r="M54" s="216"/>
      <c r="N54" s="216"/>
    </row>
    <row r="55" spans="1:14" ht="11.25">
      <c r="A55" s="216"/>
      <c r="B55" s="216"/>
      <c r="C55" s="216"/>
      <c r="D55" s="216"/>
      <c r="E55" s="216"/>
      <c r="F55" s="216"/>
      <c r="G55" s="216"/>
      <c r="H55" s="216"/>
      <c r="I55" s="216"/>
      <c r="J55" s="216"/>
      <c r="K55" s="216"/>
      <c r="L55" s="216"/>
      <c r="M55" s="216"/>
      <c r="N55" s="216"/>
    </row>
    <row r="56" spans="1:14" ht="11.25">
      <c r="A56" s="216"/>
      <c r="B56" s="216"/>
      <c r="C56" s="216"/>
      <c r="D56" s="216"/>
      <c r="E56" s="216"/>
      <c r="F56" s="216"/>
      <c r="G56" s="216"/>
      <c r="H56" s="216"/>
      <c r="I56" s="216"/>
      <c r="J56" s="216"/>
      <c r="K56" s="216"/>
      <c r="L56" s="216"/>
      <c r="M56" s="216"/>
      <c r="N56" s="216"/>
    </row>
    <row r="57" spans="1:14" ht="12" thickBot="1">
      <c r="A57" s="217"/>
      <c r="B57" s="217"/>
      <c r="C57" s="217"/>
      <c r="D57" s="217"/>
      <c r="E57" s="217"/>
      <c r="F57" s="217"/>
      <c r="G57" s="217"/>
      <c r="H57" s="217"/>
      <c r="I57" s="217"/>
      <c r="J57" s="217"/>
      <c r="K57" s="217"/>
      <c r="L57" s="217"/>
      <c r="M57" s="217"/>
      <c r="N57" s="217"/>
    </row>
    <row r="58" spans="1:14" ht="12" thickBot="1">
      <c r="A58" s="154" t="s">
        <v>10</v>
      </c>
      <c r="B58" s="155"/>
      <c r="C58" s="155" t="s">
        <v>10</v>
      </c>
      <c r="D58" s="155"/>
      <c r="E58" s="155" t="s">
        <v>10</v>
      </c>
      <c r="F58" s="155"/>
      <c r="G58" s="155" t="s">
        <v>10</v>
      </c>
      <c r="H58" s="155"/>
      <c r="I58" s="155" t="s">
        <v>10</v>
      </c>
      <c r="J58" s="155"/>
      <c r="K58" s="155" t="s">
        <v>10</v>
      </c>
      <c r="L58" s="155"/>
      <c r="M58" s="155" t="s">
        <v>10</v>
      </c>
      <c r="N58" s="57"/>
    </row>
    <row r="59" spans="1:14" ht="11.25">
      <c r="A59" s="215"/>
      <c r="B59" s="215"/>
      <c r="C59" s="215"/>
      <c r="D59" s="215"/>
      <c r="E59" s="215"/>
      <c r="F59" s="215"/>
      <c r="G59" s="215"/>
      <c r="H59" s="215"/>
      <c r="I59" s="215"/>
      <c r="J59" s="215"/>
      <c r="K59" s="215"/>
      <c r="L59" s="215"/>
      <c r="M59" s="215"/>
      <c r="N59" s="215"/>
    </row>
    <row r="60" spans="1:14" ht="11.25">
      <c r="A60" s="216"/>
      <c r="B60" s="216"/>
      <c r="C60" s="216"/>
      <c r="D60" s="216"/>
      <c r="E60" s="216"/>
      <c r="F60" s="216"/>
      <c r="G60" s="216"/>
      <c r="H60" s="216"/>
      <c r="I60" s="216"/>
      <c r="J60" s="216"/>
      <c r="K60" s="216"/>
      <c r="L60" s="216"/>
      <c r="M60" s="216"/>
      <c r="N60" s="216"/>
    </row>
    <row r="61" spans="1:14" ht="11.25">
      <c r="A61" s="216"/>
      <c r="B61" s="216"/>
      <c r="C61" s="216"/>
      <c r="D61" s="216"/>
      <c r="E61" s="216"/>
      <c r="F61" s="216"/>
      <c r="G61" s="216"/>
      <c r="H61" s="216"/>
      <c r="I61" s="216"/>
      <c r="J61" s="216"/>
      <c r="K61" s="216"/>
      <c r="L61" s="216"/>
      <c r="M61" s="216"/>
      <c r="N61" s="216"/>
    </row>
    <row r="62" spans="1:14" ht="11.25">
      <c r="A62" s="216"/>
      <c r="B62" s="216"/>
      <c r="C62" s="216"/>
      <c r="D62" s="216"/>
      <c r="E62" s="216"/>
      <c r="F62" s="216"/>
      <c r="G62" s="216"/>
      <c r="H62" s="216"/>
      <c r="I62" s="216"/>
      <c r="J62" s="216"/>
      <c r="K62" s="216"/>
      <c r="L62" s="216"/>
      <c r="M62" s="216"/>
      <c r="N62" s="216"/>
    </row>
    <row r="63" spans="1:14" ht="12" thickBot="1">
      <c r="A63" s="217"/>
      <c r="B63" s="217"/>
      <c r="C63" s="217"/>
      <c r="D63" s="217"/>
      <c r="E63" s="217"/>
      <c r="F63" s="217"/>
      <c r="G63" s="217"/>
      <c r="H63" s="217"/>
      <c r="I63" s="217"/>
      <c r="J63" s="217"/>
      <c r="K63" s="217"/>
      <c r="L63" s="217"/>
      <c r="M63" s="217"/>
      <c r="N63" s="217"/>
    </row>
    <row r="64" spans="1:14" ht="12" thickBot="1">
      <c r="A64" s="55" t="s">
        <v>11</v>
      </c>
      <c r="B64" s="56">
        <f>SUM(B40:B63)</f>
        <v>0</v>
      </c>
      <c r="C64" s="56" t="s">
        <v>11</v>
      </c>
      <c r="D64" s="56">
        <f>SUM(D40:D63)</f>
        <v>0</v>
      </c>
      <c r="E64" s="56" t="s">
        <v>11</v>
      </c>
      <c r="F64" s="56">
        <f>SUM(F40:F63)</f>
        <v>0</v>
      </c>
      <c r="G64" s="56" t="s">
        <v>11</v>
      </c>
      <c r="H64" s="56">
        <f>SUM(H40:H63)</f>
        <v>0</v>
      </c>
      <c r="I64" s="56" t="s">
        <v>11</v>
      </c>
      <c r="J64" s="56">
        <f>SUM(J40:J63)</f>
        <v>0</v>
      </c>
      <c r="K64" s="56" t="s">
        <v>11</v>
      </c>
      <c r="L64" s="56">
        <f>SUM(L40:L63)</f>
        <v>0</v>
      </c>
      <c r="M64" s="56" t="s">
        <v>11</v>
      </c>
      <c r="N64" s="57">
        <f>SUM(N40:N63)</f>
        <v>0</v>
      </c>
    </row>
    <row r="65" spans="1:14" ht="22.5" customHeight="1" thickBot="1">
      <c r="A65" s="59" t="s">
        <v>48</v>
      </c>
      <c r="B65" s="213">
        <v>0</v>
      </c>
      <c r="C65" s="58" t="s">
        <v>48</v>
      </c>
      <c r="D65" s="213">
        <v>0</v>
      </c>
      <c r="E65" s="58" t="s">
        <v>48</v>
      </c>
      <c r="F65" s="213">
        <v>0</v>
      </c>
      <c r="G65" s="58" t="s">
        <v>48</v>
      </c>
      <c r="H65" s="213">
        <v>0</v>
      </c>
      <c r="I65" s="58" t="s">
        <v>48</v>
      </c>
      <c r="J65" s="213">
        <v>0</v>
      </c>
      <c r="K65" s="58" t="s">
        <v>48</v>
      </c>
      <c r="L65" s="213">
        <v>0</v>
      </c>
      <c r="M65" s="58" t="s">
        <v>48</v>
      </c>
      <c r="N65" s="214">
        <v>0</v>
      </c>
    </row>
    <row r="66" spans="1:14" ht="12" thickBot="1">
      <c r="A66" s="1" t="s">
        <v>12</v>
      </c>
      <c r="B66" s="1" t="str">
        <f>IF(B64=0,"0",$C$1-B64+B65)</f>
        <v>0</v>
      </c>
      <c r="C66" s="1" t="s">
        <v>12</v>
      </c>
      <c r="D66" s="1" t="str">
        <f>IF(D64=0,"0",$C$1-D64+D65)</f>
        <v>0</v>
      </c>
      <c r="E66" s="1" t="s">
        <v>12</v>
      </c>
      <c r="F66" s="1" t="str">
        <f>IF(F64=0,"0",$C$1-F64+F65)</f>
        <v>0</v>
      </c>
      <c r="G66" s="1" t="s">
        <v>12</v>
      </c>
      <c r="H66" s="1" t="str">
        <f>IF(H64=0,"0",$C$1-H64+H65)</f>
        <v>0</v>
      </c>
      <c r="I66" s="1" t="s">
        <v>12</v>
      </c>
      <c r="J66" s="1" t="str">
        <f>IF(J64=0,"0",$C$1-J64+J65)</f>
        <v>0</v>
      </c>
      <c r="K66" s="1" t="s">
        <v>12</v>
      </c>
      <c r="L66" s="1" t="str">
        <f>IF(L64=0,"0",$C$1-L64+L65)</f>
        <v>0</v>
      </c>
      <c r="M66" s="1" t="s">
        <v>12</v>
      </c>
      <c r="N66" s="1" t="str">
        <f>IF(N64=0,"0",$C$1-N64+N65)</f>
        <v>0</v>
      </c>
    </row>
    <row r="67" spans="1:14" ht="12" thickBot="1">
      <c r="A67" s="65">
        <f>(G69*14)+H69</f>
        <v>0</v>
      </c>
      <c r="B67" s="39">
        <f>B65+D65+F65+H65+J65+L65+N65</f>
        <v>0</v>
      </c>
      <c r="C67" s="39">
        <v>12</v>
      </c>
      <c r="D67" s="39">
        <f>C67-B67</f>
        <v>12</v>
      </c>
      <c r="E67" s="2"/>
      <c r="F67" s="2"/>
      <c r="G67" s="2"/>
      <c r="H67" s="2"/>
      <c r="I67" s="2"/>
      <c r="J67" s="2" t="s">
        <v>17</v>
      </c>
      <c r="K67" s="2"/>
      <c r="L67" s="2"/>
      <c r="M67" s="2"/>
      <c r="N67" s="3"/>
    </row>
    <row r="68" spans="1:14" ht="12" thickBot="1">
      <c r="A68" s="65">
        <f>(G70*14)+H70</f>
        <v>0</v>
      </c>
      <c r="B68" s="2"/>
      <c r="C68" s="2"/>
      <c r="D68" s="2"/>
      <c r="E68" s="2"/>
      <c r="F68" s="2"/>
      <c r="G68" s="5" t="s">
        <v>20</v>
      </c>
      <c r="H68" s="5" t="s">
        <v>21</v>
      </c>
      <c r="I68" s="2"/>
      <c r="J68" s="2"/>
      <c r="K68" s="5" t="s">
        <v>21</v>
      </c>
      <c r="M68" s="2"/>
      <c r="N68" s="3"/>
    </row>
    <row r="69" spans="1:14" s="145" customFormat="1" ht="13.5" thickBot="1">
      <c r="A69" s="102" t="s">
        <v>15</v>
      </c>
      <c r="B69" s="48"/>
      <c r="C69" s="12">
        <f>SUM(B64:N64)</f>
        <v>0</v>
      </c>
      <c r="D69" s="143"/>
      <c r="E69" s="63" t="s">
        <v>18</v>
      </c>
      <c r="F69" s="112" t="e">
        <f>A39</f>
        <v>#VALUE!</v>
      </c>
      <c r="G69" s="114">
        <f>G34</f>
        <v>0</v>
      </c>
      <c r="H69" s="235">
        <f>H34</f>
        <v>0</v>
      </c>
      <c r="I69" s="293" t="s">
        <v>19</v>
      </c>
      <c r="J69" s="292"/>
      <c r="K69" s="113">
        <f>IF(G70&lt;1,0,A67-A68)</f>
        <v>0</v>
      </c>
      <c r="L69" s="289" t="str">
        <f>IF(K69&gt;0,"Well Done !","Try Harder")</f>
        <v>Try Harder</v>
      </c>
      <c r="M69" s="290"/>
      <c r="N69" s="144"/>
    </row>
    <row r="70" spans="1:14" s="145" customFormat="1" ht="14.25" thickBot="1" thickTop="1">
      <c r="A70" s="111" t="s">
        <v>16</v>
      </c>
      <c r="B70" s="62"/>
      <c r="C70" s="12">
        <f>SUM(B66:N66)</f>
        <v>0</v>
      </c>
      <c r="D70" s="146"/>
      <c r="E70" s="63" t="s">
        <v>18</v>
      </c>
      <c r="F70" s="108" t="e">
        <f>M39</f>
        <v>#VALUE!</v>
      </c>
      <c r="G70" s="218"/>
      <c r="H70" s="234"/>
      <c r="I70" s="67" t="s">
        <v>37</v>
      </c>
      <c r="J70" s="36">
        <f>((G70*14+H70)*0.4535924)/(((E37*12+G37)*0.0254)^2)</f>
        <v>0</v>
      </c>
      <c r="K70" s="109" t="s">
        <v>691</v>
      </c>
      <c r="L70" s="109"/>
      <c r="M70" s="12"/>
      <c r="N70" s="148"/>
    </row>
    <row r="71" spans="1:14" s="151" customFormat="1" ht="11.25">
      <c r="A71" s="149"/>
      <c r="B71" s="149"/>
      <c r="C71" s="149"/>
      <c r="D71" s="149"/>
      <c r="E71" s="150"/>
      <c r="F71" s="150"/>
      <c r="G71" s="150"/>
      <c r="H71" s="150"/>
      <c r="I71" s="150"/>
      <c r="J71" s="150"/>
      <c r="K71" s="149"/>
      <c r="L71" s="149"/>
      <c r="M71" s="149"/>
      <c r="N71" s="149"/>
    </row>
    <row r="72" spans="1:14" s="151" customFormat="1" ht="12" thickBot="1">
      <c r="A72" s="149"/>
      <c r="B72" s="149"/>
      <c r="C72" s="149"/>
      <c r="D72" s="149"/>
      <c r="E72" s="150"/>
      <c r="F72" s="150"/>
      <c r="G72" s="150"/>
      <c r="H72" s="150"/>
      <c r="I72" s="150"/>
      <c r="J72" s="150"/>
      <c r="K72" s="149"/>
      <c r="L72" s="149"/>
      <c r="M72" s="149"/>
      <c r="N72" s="149"/>
    </row>
    <row r="73" spans="1:14" s="145" customFormat="1" ht="26.25" thickBot="1">
      <c r="A73" s="104" t="str">
        <f>A1</f>
        <v> </v>
      </c>
      <c r="B73" s="7" t="s">
        <v>13</v>
      </c>
      <c r="C73" s="105">
        <f>('Input Data'!$K$14)</f>
        <v>6</v>
      </c>
      <c r="D73" s="7" t="s">
        <v>40</v>
      </c>
      <c r="E73" s="105">
        <f>('Input Data'!$D$14)</f>
        <v>6</v>
      </c>
      <c r="F73" s="7" t="s">
        <v>41</v>
      </c>
      <c r="G73" s="105">
        <f>('Input Data'!$E$14)</f>
        <v>3</v>
      </c>
      <c r="H73" s="115" t="s">
        <v>90</v>
      </c>
      <c r="I73" s="209">
        <v>0</v>
      </c>
      <c r="J73" s="115" t="s">
        <v>91</v>
      </c>
      <c r="K73" s="209">
        <v>0</v>
      </c>
      <c r="L73" s="115" t="s">
        <v>92</v>
      </c>
      <c r="M73" s="116">
        <f>(I73*0.015)+(K73*0.25)</f>
        <v>0</v>
      </c>
      <c r="N73" s="7" t="s">
        <v>24</v>
      </c>
    </row>
    <row r="74" spans="1:14" ht="12" thickBot="1">
      <c r="A74" s="133" t="s">
        <v>0</v>
      </c>
      <c r="B74" s="133"/>
      <c r="C74" s="133" t="s">
        <v>1</v>
      </c>
      <c r="D74" s="133"/>
      <c r="E74" s="133" t="s">
        <v>2</v>
      </c>
      <c r="F74" s="133"/>
      <c r="G74" s="133" t="s">
        <v>3</v>
      </c>
      <c r="H74" s="133"/>
      <c r="I74" s="133" t="s">
        <v>4</v>
      </c>
      <c r="J74" s="133"/>
      <c r="K74" s="133" t="s">
        <v>5</v>
      </c>
      <c r="L74" s="133"/>
      <c r="M74" s="133" t="s">
        <v>6</v>
      </c>
      <c r="N74" s="133"/>
    </row>
    <row r="75" spans="1:14" ht="12" thickBot="1">
      <c r="A75" s="138" t="e">
        <f>A39+7</f>
        <v>#VALUE!</v>
      </c>
      <c r="B75" s="137" t="s">
        <v>14</v>
      </c>
      <c r="C75" s="137" t="e">
        <f>A75+1</f>
        <v>#VALUE!</v>
      </c>
      <c r="D75" s="138" t="s">
        <v>14</v>
      </c>
      <c r="E75" s="137" t="e">
        <f>A75+2</f>
        <v>#VALUE!</v>
      </c>
      <c r="F75" s="137" t="s">
        <v>14</v>
      </c>
      <c r="G75" s="137" t="e">
        <f>A75+3</f>
        <v>#VALUE!</v>
      </c>
      <c r="H75" s="137" t="s">
        <v>14</v>
      </c>
      <c r="I75" s="137" t="e">
        <f>A75+4</f>
        <v>#VALUE!</v>
      </c>
      <c r="J75" s="137" t="s">
        <v>14</v>
      </c>
      <c r="K75" s="137" t="e">
        <f>A75+5</f>
        <v>#VALUE!</v>
      </c>
      <c r="L75" s="137" t="s">
        <v>14</v>
      </c>
      <c r="M75" s="137" t="e">
        <f>A75+6</f>
        <v>#VALUE!</v>
      </c>
      <c r="N75" s="137" t="s">
        <v>14</v>
      </c>
    </row>
    <row r="76" spans="1:19" ht="12" thickBot="1">
      <c r="A76" s="152" t="s">
        <v>7</v>
      </c>
      <c r="B76" s="139"/>
      <c r="C76" s="139" t="s">
        <v>7</v>
      </c>
      <c r="D76" s="139"/>
      <c r="E76" s="139" t="s">
        <v>7</v>
      </c>
      <c r="F76" s="139"/>
      <c r="G76" s="139" t="s">
        <v>7</v>
      </c>
      <c r="H76" s="139"/>
      <c r="I76" s="139" t="s">
        <v>7</v>
      </c>
      <c r="J76" s="139"/>
      <c r="K76" s="139" t="s">
        <v>7</v>
      </c>
      <c r="L76" s="139"/>
      <c r="M76" s="139" t="s">
        <v>7</v>
      </c>
      <c r="N76" s="140"/>
      <c r="O76" s="2"/>
      <c r="P76" s="2"/>
      <c r="Q76" s="2"/>
      <c r="R76" s="2"/>
      <c r="S76" s="2"/>
    </row>
    <row r="77" spans="1:14" ht="11.25">
      <c r="A77" s="215"/>
      <c r="B77" s="215"/>
      <c r="C77" s="215"/>
      <c r="D77" s="215"/>
      <c r="E77" s="215"/>
      <c r="F77" s="215"/>
      <c r="G77" s="215"/>
      <c r="H77" s="215"/>
      <c r="I77" s="215"/>
      <c r="J77" s="215"/>
      <c r="K77" s="215"/>
      <c r="L77" s="215"/>
      <c r="M77" s="215"/>
      <c r="N77" s="215"/>
    </row>
    <row r="78" spans="1:14" ht="11.25">
      <c r="A78" s="216"/>
      <c r="B78" s="216"/>
      <c r="C78" s="216"/>
      <c r="D78" s="216"/>
      <c r="E78" s="216"/>
      <c r="F78" s="216"/>
      <c r="G78" s="216"/>
      <c r="H78" s="216"/>
      <c r="I78" s="216"/>
      <c r="J78" s="216"/>
      <c r="K78" s="216"/>
      <c r="L78" s="216"/>
      <c r="M78" s="216"/>
      <c r="N78" s="216"/>
    </row>
    <row r="79" spans="1:14" ht="11.25">
      <c r="A79" s="216"/>
      <c r="B79" s="216"/>
      <c r="C79" s="216"/>
      <c r="D79" s="216"/>
      <c r="E79" s="216"/>
      <c r="F79" s="216"/>
      <c r="G79" s="216"/>
      <c r="H79" s="216"/>
      <c r="I79" s="216"/>
      <c r="J79" s="216"/>
      <c r="K79" s="216"/>
      <c r="L79" s="216"/>
      <c r="M79" s="216"/>
      <c r="N79" s="216"/>
    </row>
    <row r="80" spans="1:14" ht="11.25">
      <c r="A80" s="216"/>
      <c r="B80" s="216"/>
      <c r="C80" s="216"/>
      <c r="D80" s="216"/>
      <c r="E80" s="216"/>
      <c r="F80" s="216"/>
      <c r="G80" s="216"/>
      <c r="H80" s="216"/>
      <c r="I80" s="216"/>
      <c r="J80" s="216"/>
      <c r="K80" s="216"/>
      <c r="L80" s="216"/>
      <c r="M80" s="216"/>
      <c r="N80" s="216"/>
    </row>
    <row r="81" spans="1:14" ht="12" thickBot="1">
      <c r="A81" s="217"/>
      <c r="B81" s="217"/>
      <c r="C81" s="217"/>
      <c r="D81" s="217"/>
      <c r="E81" s="217"/>
      <c r="F81" s="217"/>
      <c r="G81" s="217"/>
      <c r="H81" s="217"/>
      <c r="I81" s="217"/>
      <c r="J81" s="217"/>
      <c r="K81" s="217"/>
      <c r="L81" s="217"/>
      <c r="M81" s="217"/>
      <c r="N81" s="217"/>
    </row>
    <row r="82" spans="1:14" ht="12" thickBot="1">
      <c r="A82" s="152" t="s">
        <v>8</v>
      </c>
      <c r="B82" s="139"/>
      <c r="C82" s="139" t="s">
        <v>8</v>
      </c>
      <c r="D82" s="139"/>
      <c r="E82" s="139" t="s">
        <v>8</v>
      </c>
      <c r="F82" s="139"/>
      <c r="G82" s="139" t="s">
        <v>8</v>
      </c>
      <c r="H82" s="139"/>
      <c r="I82" s="139" t="s">
        <v>8</v>
      </c>
      <c r="J82" s="139"/>
      <c r="K82" s="139" t="s">
        <v>8</v>
      </c>
      <c r="L82" s="139"/>
      <c r="M82" s="139" t="s">
        <v>8</v>
      </c>
      <c r="N82" s="140"/>
    </row>
    <row r="83" spans="1:14" ht="11.25">
      <c r="A83" s="215"/>
      <c r="B83" s="215"/>
      <c r="C83" s="215"/>
      <c r="D83" s="215"/>
      <c r="E83" s="215"/>
      <c r="F83" s="215"/>
      <c r="G83" s="215"/>
      <c r="H83" s="215"/>
      <c r="I83" s="215"/>
      <c r="J83" s="215"/>
      <c r="K83" s="215"/>
      <c r="L83" s="215"/>
      <c r="M83" s="215"/>
      <c r="N83" s="215"/>
    </row>
    <row r="84" spans="1:14" ht="11.25">
      <c r="A84" s="216"/>
      <c r="B84" s="216"/>
      <c r="C84" s="216"/>
      <c r="D84" s="216"/>
      <c r="E84" s="216"/>
      <c r="F84" s="216"/>
      <c r="G84" s="216"/>
      <c r="H84" s="216"/>
      <c r="I84" s="216"/>
      <c r="J84" s="216"/>
      <c r="K84" s="216"/>
      <c r="L84" s="216"/>
      <c r="M84" s="216"/>
      <c r="N84" s="216"/>
    </row>
    <row r="85" spans="1:14" ht="11.25">
      <c r="A85" s="216"/>
      <c r="B85" s="216"/>
      <c r="C85" s="216"/>
      <c r="D85" s="216"/>
      <c r="E85" s="216"/>
      <c r="F85" s="216"/>
      <c r="G85" s="216"/>
      <c r="H85" s="216"/>
      <c r="I85" s="216"/>
      <c r="J85" s="216"/>
      <c r="K85" s="216"/>
      <c r="L85" s="216"/>
      <c r="M85" s="216"/>
      <c r="N85" s="216"/>
    </row>
    <row r="86" spans="1:14" ht="11.25">
      <c r="A86" s="216"/>
      <c r="B86" s="216"/>
      <c r="C86" s="216"/>
      <c r="D86" s="216"/>
      <c r="E86" s="216"/>
      <c r="F86" s="216"/>
      <c r="G86" s="216"/>
      <c r="H86" s="216"/>
      <c r="I86" s="216"/>
      <c r="J86" s="216"/>
      <c r="K86" s="216"/>
      <c r="L86" s="216"/>
      <c r="M86" s="216"/>
      <c r="N86" s="216"/>
    </row>
    <row r="87" spans="1:14" ht="12" thickBot="1">
      <c r="A87" s="217"/>
      <c r="B87" s="217"/>
      <c r="C87" s="217"/>
      <c r="D87" s="217"/>
      <c r="E87" s="217"/>
      <c r="F87" s="217"/>
      <c r="G87" s="217"/>
      <c r="H87" s="217"/>
      <c r="I87" s="217"/>
      <c r="J87" s="217"/>
      <c r="K87" s="217"/>
      <c r="L87" s="217"/>
      <c r="M87" s="217"/>
      <c r="N87" s="217"/>
    </row>
    <row r="88" spans="1:14" ht="12" thickBot="1">
      <c r="A88" s="154" t="s">
        <v>9</v>
      </c>
      <c r="B88" s="155"/>
      <c r="C88" s="155" t="s">
        <v>9</v>
      </c>
      <c r="D88" s="155"/>
      <c r="E88" s="155" t="s">
        <v>9</v>
      </c>
      <c r="F88" s="155"/>
      <c r="G88" s="155" t="s">
        <v>9</v>
      </c>
      <c r="H88" s="155"/>
      <c r="I88" s="155" t="s">
        <v>9</v>
      </c>
      <c r="J88" s="155"/>
      <c r="K88" s="155" t="s">
        <v>9</v>
      </c>
      <c r="L88" s="155"/>
      <c r="M88" s="155" t="s">
        <v>9</v>
      </c>
      <c r="N88" s="57"/>
    </row>
    <row r="89" spans="1:14" ht="11.25">
      <c r="A89" s="215"/>
      <c r="B89" s="215"/>
      <c r="C89" s="215"/>
      <c r="D89" s="215"/>
      <c r="E89" s="215"/>
      <c r="F89" s="215"/>
      <c r="G89" s="215"/>
      <c r="H89" s="215"/>
      <c r="I89" s="215"/>
      <c r="J89" s="215"/>
      <c r="K89" s="215"/>
      <c r="L89" s="215"/>
      <c r="M89" s="215"/>
      <c r="N89" s="215"/>
    </row>
    <row r="90" spans="1:14" ht="11.25">
      <c r="A90" s="216"/>
      <c r="B90" s="216"/>
      <c r="C90" s="216"/>
      <c r="D90" s="216"/>
      <c r="E90" s="216"/>
      <c r="F90" s="216"/>
      <c r="G90" s="216"/>
      <c r="H90" s="216"/>
      <c r="I90" s="216"/>
      <c r="J90" s="216"/>
      <c r="K90" s="216"/>
      <c r="L90" s="216"/>
      <c r="M90" s="216"/>
      <c r="N90" s="216"/>
    </row>
    <row r="91" spans="1:14" ht="11.25">
      <c r="A91" s="216"/>
      <c r="B91" s="216"/>
      <c r="C91" s="216"/>
      <c r="D91" s="216"/>
      <c r="E91" s="216"/>
      <c r="F91" s="216"/>
      <c r="G91" s="216"/>
      <c r="H91" s="216"/>
      <c r="I91" s="216"/>
      <c r="J91" s="216"/>
      <c r="K91" s="216"/>
      <c r="L91" s="216"/>
      <c r="M91" s="216"/>
      <c r="N91" s="216"/>
    </row>
    <row r="92" spans="1:14" ht="11.25">
      <c r="A92" s="216"/>
      <c r="B92" s="216"/>
      <c r="C92" s="216"/>
      <c r="D92" s="216"/>
      <c r="E92" s="216"/>
      <c r="F92" s="216"/>
      <c r="G92" s="216"/>
      <c r="H92" s="216"/>
      <c r="I92" s="216"/>
      <c r="J92" s="216"/>
      <c r="K92" s="216"/>
      <c r="L92" s="216"/>
      <c r="M92" s="216"/>
      <c r="N92" s="216"/>
    </row>
    <row r="93" spans="1:14" ht="12" thickBot="1">
      <c r="A93" s="217"/>
      <c r="B93" s="217"/>
      <c r="C93" s="217"/>
      <c r="D93" s="217"/>
      <c r="E93" s="217"/>
      <c r="F93" s="217"/>
      <c r="G93" s="217"/>
      <c r="H93" s="217"/>
      <c r="I93" s="217"/>
      <c r="J93" s="217"/>
      <c r="K93" s="217"/>
      <c r="L93" s="217"/>
      <c r="M93" s="217"/>
      <c r="N93" s="217"/>
    </row>
    <row r="94" spans="1:14" ht="12" thickBot="1">
      <c r="A94" s="154" t="s">
        <v>10</v>
      </c>
      <c r="B94" s="155"/>
      <c r="C94" s="155" t="s">
        <v>10</v>
      </c>
      <c r="D94" s="155"/>
      <c r="E94" s="155" t="s">
        <v>10</v>
      </c>
      <c r="F94" s="155"/>
      <c r="G94" s="155" t="s">
        <v>10</v>
      </c>
      <c r="H94" s="155"/>
      <c r="I94" s="155" t="s">
        <v>10</v>
      </c>
      <c r="J94" s="155"/>
      <c r="K94" s="155" t="s">
        <v>10</v>
      </c>
      <c r="L94" s="155"/>
      <c r="M94" s="155" t="s">
        <v>10</v>
      </c>
      <c r="N94" s="57"/>
    </row>
    <row r="95" spans="1:14" ht="11.25">
      <c r="A95" s="215"/>
      <c r="B95" s="215"/>
      <c r="C95" s="215"/>
      <c r="D95" s="215"/>
      <c r="E95" s="215"/>
      <c r="F95" s="215"/>
      <c r="G95" s="215"/>
      <c r="H95" s="215"/>
      <c r="I95" s="215"/>
      <c r="J95" s="215"/>
      <c r="K95" s="215"/>
      <c r="L95" s="215"/>
      <c r="M95" s="215"/>
      <c r="N95" s="215"/>
    </row>
    <row r="96" spans="1:14" ht="11.25">
      <c r="A96" s="216"/>
      <c r="B96" s="216"/>
      <c r="C96" s="216"/>
      <c r="D96" s="216"/>
      <c r="E96" s="216"/>
      <c r="F96" s="216"/>
      <c r="G96" s="216"/>
      <c r="H96" s="216"/>
      <c r="I96" s="216"/>
      <c r="J96" s="216"/>
      <c r="K96" s="216"/>
      <c r="L96" s="216"/>
      <c r="M96" s="216"/>
      <c r="N96" s="216"/>
    </row>
    <row r="97" spans="1:14" ht="11.25">
      <c r="A97" s="216"/>
      <c r="B97" s="216"/>
      <c r="C97" s="216"/>
      <c r="D97" s="216"/>
      <c r="E97" s="216"/>
      <c r="F97" s="216"/>
      <c r="G97" s="216"/>
      <c r="H97" s="216"/>
      <c r="I97" s="216"/>
      <c r="J97" s="216"/>
      <c r="K97" s="216"/>
      <c r="L97" s="216"/>
      <c r="M97" s="216"/>
      <c r="N97" s="216"/>
    </row>
    <row r="98" spans="1:14" ht="11.25">
      <c r="A98" s="216"/>
      <c r="B98" s="216"/>
      <c r="C98" s="216"/>
      <c r="D98" s="216"/>
      <c r="E98" s="216"/>
      <c r="F98" s="216"/>
      <c r="G98" s="216"/>
      <c r="H98" s="216"/>
      <c r="I98" s="216"/>
      <c r="J98" s="216"/>
      <c r="K98" s="216"/>
      <c r="L98" s="216"/>
      <c r="M98" s="216"/>
      <c r="N98" s="216"/>
    </row>
    <row r="99" spans="1:14" ht="12" thickBot="1">
      <c r="A99" s="217"/>
      <c r="B99" s="217"/>
      <c r="C99" s="217"/>
      <c r="D99" s="217"/>
      <c r="E99" s="217"/>
      <c r="F99" s="217"/>
      <c r="G99" s="217"/>
      <c r="H99" s="217"/>
      <c r="I99" s="217"/>
      <c r="J99" s="217"/>
      <c r="K99" s="217"/>
      <c r="L99" s="217"/>
      <c r="M99" s="217"/>
      <c r="N99" s="217"/>
    </row>
    <row r="100" spans="1:14" ht="12" thickBot="1">
      <c r="A100" s="55" t="s">
        <v>11</v>
      </c>
      <c r="B100" s="56">
        <f>SUM(B76:B99)</f>
        <v>0</v>
      </c>
      <c r="C100" s="56" t="s">
        <v>11</v>
      </c>
      <c r="D100" s="56">
        <f>SUM(D76:D99)</f>
        <v>0</v>
      </c>
      <c r="E100" s="56" t="s">
        <v>11</v>
      </c>
      <c r="F100" s="56">
        <f>SUM(F76:F99)</f>
        <v>0</v>
      </c>
      <c r="G100" s="56" t="s">
        <v>11</v>
      </c>
      <c r="H100" s="56">
        <f>SUM(H76:H99)</f>
        <v>0</v>
      </c>
      <c r="I100" s="56" t="s">
        <v>11</v>
      </c>
      <c r="J100" s="56">
        <f>SUM(J76:J99)</f>
        <v>0</v>
      </c>
      <c r="K100" s="56" t="s">
        <v>11</v>
      </c>
      <c r="L100" s="56">
        <f>SUM(L76:L99)</f>
        <v>0</v>
      </c>
      <c r="M100" s="56" t="s">
        <v>11</v>
      </c>
      <c r="N100" s="57">
        <f>SUM(N76:N99)</f>
        <v>0</v>
      </c>
    </row>
    <row r="101" spans="1:14" ht="22.5" customHeight="1" thickBot="1">
      <c r="A101" s="59" t="s">
        <v>48</v>
      </c>
      <c r="B101" s="213">
        <v>0</v>
      </c>
      <c r="C101" s="58" t="s">
        <v>48</v>
      </c>
      <c r="D101" s="213">
        <v>0</v>
      </c>
      <c r="E101" s="58" t="s">
        <v>48</v>
      </c>
      <c r="F101" s="213">
        <v>0</v>
      </c>
      <c r="G101" s="58" t="s">
        <v>48</v>
      </c>
      <c r="H101" s="213">
        <v>0</v>
      </c>
      <c r="I101" s="58" t="s">
        <v>48</v>
      </c>
      <c r="J101" s="213">
        <v>0</v>
      </c>
      <c r="K101" s="58" t="s">
        <v>48</v>
      </c>
      <c r="L101" s="213">
        <v>0</v>
      </c>
      <c r="M101" s="58" t="s">
        <v>48</v>
      </c>
      <c r="N101" s="214">
        <v>0</v>
      </c>
    </row>
    <row r="102" spans="1:14" ht="12" thickBot="1">
      <c r="A102" s="1" t="s">
        <v>12</v>
      </c>
      <c r="B102" s="1" t="str">
        <f>IF(B100=0,"0",$C$1-B100+B101)</f>
        <v>0</v>
      </c>
      <c r="C102" s="1" t="s">
        <v>12</v>
      </c>
      <c r="D102" s="1" t="str">
        <f>IF(D100=0,"0",$C$1-D100+D101)</f>
        <v>0</v>
      </c>
      <c r="E102" s="1" t="s">
        <v>12</v>
      </c>
      <c r="F102" s="1" t="str">
        <f>IF(F100=0,"0",$C$1-F100+F101)</f>
        <v>0</v>
      </c>
      <c r="G102" s="1" t="s">
        <v>12</v>
      </c>
      <c r="H102" s="1" t="str">
        <f>IF(H100=0,"0",$C$1-H100+H101)</f>
        <v>0</v>
      </c>
      <c r="I102" s="1" t="s">
        <v>12</v>
      </c>
      <c r="J102" s="1" t="str">
        <f>IF(J100=0,"0",$C$1-J100+J101)</f>
        <v>0</v>
      </c>
      <c r="K102" s="1" t="s">
        <v>12</v>
      </c>
      <c r="L102" s="1" t="str">
        <f>IF(L100=0,"0",$C$1-L100+L101)</f>
        <v>0</v>
      </c>
      <c r="M102" s="1" t="s">
        <v>12</v>
      </c>
      <c r="N102" s="1" t="str">
        <f>IF(N100=0,"0",$C$1-N100+N101)</f>
        <v>0</v>
      </c>
    </row>
    <row r="103" spans="1:14" ht="12" thickBot="1">
      <c r="A103" s="65">
        <f>(G105*14)+H105</f>
        <v>0</v>
      </c>
      <c r="B103" s="65">
        <f>B101+D101+F101+H101+J101+L101+N101</f>
        <v>0</v>
      </c>
      <c r="C103" s="65">
        <v>12</v>
      </c>
      <c r="D103" s="65">
        <f>C103-B103</f>
        <v>12</v>
      </c>
      <c r="E103" s="2"/>
      <c r="F103" s="2"/>
      <c r="G103" s="2"/>
      <c r="H103" s="2"/>
      <c r="I103" s="2"/>
      <c r="J103" s="2" t="s">
        <v>17</v>
      </c>
      <c r="K103" s="2"/>
      <c r="L103" s="2"/>
      <c r="M103" s="2"/>
      <c r="N103" s="3"/>
    </row>
    <row r="104" spans="1:14" ht="12" thickBot="1">
      <c r="A104" s="65">
        <f>(G106*14)+H106</f>
        <v>0</v>
      </c>
      <c r="B104" s="2"/>
      <c r="C104" s="2"/>
      <c r="D104" s="2"/>
      <c r="E104" s="2"/>
      <c r="F104" s="2"/>
      <c r="G104" s="5" t="s">
        <v>20</v>
      </c>
      <c r="H104" s="5" t="s">
        <v>21</v>
      </c>
      <c r="I104" s="2"/>
      <c r="J104" s="2"/>
      <c r="K104" s="5" t="s">
        <v>21</v>
      </c>
      <c r="M104" s="2"/>
      <c r="N104" s="3"/>
    </row>
    <row r="105" spans="1:14" s="145" customFormat="1" ht="13.5" thickBot="1">
      <c r="A105" s="102" t="s">
        <v>15</v>
      </c>
      <c r="B105" s="48"/>
      <c r="C105" s="12">
        <f>SUM(B100:N100)</f>
        <v>0</v>
      </c>
      <c r="D105" s="143"/>
      <c r="E105" s="63" t="s">
        <v>18</v>
      </c>
      <c r="F105" s="112" t="e">
        <f>A75</f>
        <v>#VALUE!</v>
      </c>
      <c r="G105" s="114">
        <f>G70</f>
        <v>0</v>
      </c>
      <c r="H105" s="235">
        <f>H70</f>
        <v>0</v>
      </c>
      <c r="I105" s="293" t="s">
        <v>19</v>
      </c>
      <c r="J105" s="292"/>
      <c r="K105" s="113">
        <f>IF(G106&lt;1,0,A103-A104)</f>
        <v>0</v>
      </c>
      <c r="L105" s="289" t="str">
        <f>IF(K105&gt;0,"Well Done !","Try Harder")</f>
        <v>Try Harder</v>
      </c>
      <c r="M105" s="290"/>
      <c r="N105" s="144"/>
    </row>
    <row r="106" spans="1:14" s="145" customFormat="1" ht="14.25" thickBot="1" thickTop="1">
      <c r="A106" s="111" t="s">
        <v>16</v>
      </c>
      <c r="B106" s="62"/>
      <c r="C106" s="12">
        <f>SUM(B102:N102)</f>
        <v>0</v>
      </c>
      <c r="D106" s="146"/>
      <c r="E106" s="63" t="s">
        <v>18</v>
      </c>
      <c r="F106" s="108" t="e">
        <f>M75</f>
        <v>#VALUE!</v>
      </c>
      <c r="G106" s="218">
        <v>0</v>
      </c>
      <c r="H106" s="234">
        <v>0</v>
      </c>
      <c r="I106" s="67" t="s">
        <v>37</v>
      </c>
      <c r="J106" s="36">
        <f>((G106*14+H106)*0.4535924)/(((E73*12+G73)*0.0254)^2)</f>
        <v>0</v>
      </c>
      <c r="K106" s="109" t="s">
        <v>691</v>
      </c>
      <c r="L106" s="109"/>
      <c r="M106" s="12"/>
      <c r="N106" s="148"/>
    </row>
    <row r="107" spans="1:14" s="151" customFormat="1" ht="11.25">
      <c r="A107" s="149"/>
      <c r="B107" s="149"/>
      <c r="C107" s="149"/>
      <c r="D107" s="149"/>
      <c r="E107" s="150"/>
      <c r="F107" s="150"/>
      <c r="G107" s="150"/>
      <c r="H107" s="150"/>
      <c r="I107" s="150"/>
      <c r="J107" s="150"/>
      <c r="K107" s="149"/>
      <c r="L107" s="149"/>
      <c r="M107" s="149"/>
      <c r="N107" s="149"/>
    </row>
    <row r="108" spans="1:14" s="151" customFormat="1" ht="12" thickBot="1">
      <c r="A108" s="149"/>
      <c r="B108" s="149"/>
      <c r="C108" s="149"/>
      <c r="D108" s="149"/>
      <c r="E108" s="150"/>
      <c r="F108" s="150"/>
      <c r="G108" s="150"/>
      <c r="H108" s="150"/>
      <c r="I108" s="150"/>
      <c r="J108" s="150"/>
      <c r="K108" s="149"/>
      <c r="L108" s="149"/>
      <c r="M108" s="149"/>
      <c r="N108" s="149"/>
    </row>
    <row r="109" spans="1:14" s="145" customFormat="1" ht="26.25" thickBot="1">
      <c r="A109" s="104" t="str">
        <f>A1</f>
        <v> </v>
      </c>
      <c r="B109" s="7" t="s">
        <v>13</v>
      </c>
      <c r="C109" s="105">
        <f>('Input Data'!$K$14)</f>
        <v>6</v>
      </c>
      <c r="D109" s="7" t="s">
        <v>40</v>
      </c>
      <c r="E109" s="105">
        <f>('Input Data'!$D$14)</f>
        <v>6</v>
      </c>
      <c r="F109" s="7" t="s">
        <v>41</v>
      </c>
      <c r="G109" s="105">
        <f>('Input Data'!$E$14)</f>
        <v>3</v>
      </c>
      <c r="H109" s="115" t="s">
        <v>90</v>
      </c>
      <c r="I109" s="209">
        <v>0</v>
      </c>
      <c r="J109" s="115" t="s">
        <v>91</v>
      </c>
      <c r="K109" s="209">
        <v>0</v>
      </c>
      <c r="L109" s="115" t="s">
        <v>92</v>
      </c>
      <c r="M109" s="116">
        <f>(I109*0.015)+(K109*0.25)</f>
        <v>0</v>
      </c>
      <c r="N109" s="7" t="s">
        <v>25</v>
      </c>
    </row>
    <row r="110" spans="1:14" ht="12" thickBot="1">
      <c r="A110" s="133" t="s">
        <v>0</v>
      </c>
      <c r="B110" s="133"/>
      <c r="C110" s="133" t="s">
        <v>1</v>
      </c>
      <c r="D110" s="133"/>
      <c r="E110" s="133" t="s">
        <v>2</v>
      </c>
      <c r="F110" s="133"/>
      <c r="G110" s="133" t="s">
        <v>3</v>
      </c>
      <c r="H110" s="133"/>
      <c r="I110" s="133" t="s">
        <v>4</v>
      </c>
      <c r="J110" s="133"/>
      <c r="K110" s="133" t="s">
        <v>5</v>
      </c>
      <c r="L110" s="133"/>
      <c r="M110" s="133" t="s">
        <v>6</v>
      </c>
      <c r="N110" s="133"/>
    </row>
    <row r="111" spans="1:14" ht="12" thickBot="1">
      <c r="A111" s="138" t="e">
        <f>A75+7</f>
        <v>#VALUE!</v>
      </c>
      <c r="B111" s="137" t="s">
        <v>14</v>
      </c>
      <c r="C111" s="137" t="e">
        <f>A111+1</f>
        <v>#VALUE!</v>
      </c>
      <c r="D111" s="138" t="s">
        <v>14</v>
      </c>
      <c r="E111" s="137" t="e">
        <f>A111+2</f>
        <v>#VALUE!</v>
      </c>
      <c r="F111" s="137" t="s">
        <v>14</v>
      </c>
      <c r="G111" s="137" t="e">
        <f>A111+3</f>
        <v>#VALUE!</v>
      </c>
      <c r="H111" s="137" t="s">
        <v>14</v>
      </c>
      <c r="I111" s="137" t="e">
        <f>A111+4</f>
        <v>#VALUE!</v>
      </c>
      <c r="J111" s="137" t="s">
        <v>14</v>
      </c>
      <c r="K111" s="137" t="e">
        <f>A111+5</f>
        <v>#VALUE!</v>
      </c>
      <c r="L111" s="137" t="s">
        <v>14</v>
      </c>
      <c r="M111" s="137" t="e">
        <f>A111+6</f>
        <v>#VALUE!</v>
      </c>
      <c r="N111" s="137" t="s">
        <v>14</v>
      </c>
    </row>
    <row r="112" spans="1:19" ht="12" thickBot="1">
      <c r="A112" s="152" t="s">
        <v>7</v>
      </c>
      <c r="B112" s="139"/>
      <c r="C112" s="139" t="s">
        <v>7</v>
      </c>
      <c r="D112" s="139" t="s">
        <v>17</v>
      </c>
      <c r="E112" s="139" t="s">
        <v>7</v>
      </c>
      <c r="F112" s="139"/>
      <c r="G112" s="139" t="s">
        <v>7</v>
      </c>
      <c r="H112" s="139"/>
      <c r="I112" s="139" t="s">
        <v>7</v>
      </c>
      <c r="J112" s="139"/>
      <c r="K112" s="139" t="s">
        <v>7</v>
      </c>
      <c r="L112" s="139"/>
      <c r="M112" s="139" t="s">
        <v>7</v>
      </c>
      <c r="N112" s="140"/>
      <c r="O112" s="2"/>
      <c r="P112" s="2"/>
      <c r="Q112" s="2"/>
      <c r="R112" s="2"/>
      <c r="S112" s="2"/>
    </row>
    <row r="113" spans="1:14" ht="11.25">
      <c r="A113" s="215"/>
      <c r="B113" s="215"/>
      <c r="C113" s="215"/>
      <c r="D113" s="215"/>
      <c r="E113" s="215"/>
      <c r="F113" s="215"/>
      <c r="G113" s="215"/>
      <c r="H113" s="215"/>
      <c r="I113" s="215"/>
      <c r="J113" s="215"/>
      <c r="K113" s="215"/>
      <c r="L113" s="215"/>
      <c r="M113" s="215"/>
      <c r="N113" s="215"/>
    </row>
    <row r="114" spans="1:14" ht="11.25">
      <c r="A114" s="216"/>
      <c r="B114" s="216"/>
      <c r="C114" s="216"/>
      <c r="D114" s="216"/>
      <c r="E114" s="216"/>
      <c r="F114" s="216"/>
      <c r="G114" s="216"/>
      <c r="H114" s="216"/>
      <c r="I114" s="216"/>
      <c r="J114" s="216"/>
      <c r="K114" s="216"/>
      <c r="L114" s="216"/>
      <c r="M114" s="216"/>
      <c r="N114" s="216"/>
    </row>
    <row r="115" spans="1:14" ht="11.25">
      <c r="A115" s="216"/>
      <c r="B115" s="216"/>
      <c r="C115" s="216"/>
      <c r="D115" s="216"/>
      <c r="E115" s="216"/>
      <c r="F115" s="216"/>
      <c r="G115" s="216"/>
      <c r="H115" s="216"/>
      <c r="I115" s="216"/>
      <c r="J115" s="216"/>
      <c r="K115" s="216"/>
      <c r="L115" s="216"/>
      <c r="M115" s="216"/>
      <c r="N115" s="216"/>
    </row>
    <row r="116" spans="1:14" ht="11.25">
      <c r="A116" s="216"/>
      <c r="B116" s="216"/>
      <c r="C116" s="216"/>
      <c r="D116" s="216"/>
      <c r="E116" s="216"/>
      <c r="F116" s="216"/>
      <c r="G116" s="216"/>
      <c r="H116" s="216"/>
      <c r="I116" s="216"/>
      <c r="J116" s="216"/>
      <c r="K116" s="216"/>
      <c r="L116" s="216"/>
      <c r="M116" s="216"/>
      <c r="N116" s="216"/>
    </row>
    <row r="117" spans="1:14" ht="12" thickBot="1">
      <c r="A117" s="217"/>
      <c r="B117" s="217"/>
      <c r="C117" s="217"/>
      <c r="D117" s="217"/>
      <c r="E117" s="217"/>
      <c r="F117" s="217"/>
      <c r="G117" s="217"/>
      <c r="H117" s="217"/>
      <c r="I117" s="217"/>
      <c r="J117" s="217"/>
      <c r="K117" s="217"/>
      <c r="L117" s="217"/>
      <c r="M117" s="217"/>
      <c r="N117" s="217"/>
    </row>
    <row r="118" spans="1:14" ht="12" thickBot="1">
      <c r="A118" s="152" t="s">
        <v>8</v>
      </c>
      <c r="B118" s="139"/>
      <c r="C118" s="139" t="s">
        <v>8</v>
      </c>
      <c r="D118" s="139"/>
      <c r="E118" s="139" t="s">
        <v>8</v>
      </c>
      <c r="F118" s="139"/>
      <c r="G118" s="139" t="s">
        <v>8</v>
      </c>
      <c r="H118" s="139"/>
      <c r="I118" s="139" t="s">
        <v>8</v>
      </c>
      <c r="J118" s="139"/>
      <c r="K118" s="139" t="s">
        <v>8</v>
      </c>
      <c r="L118" s="139"/>
      <c r="M118" s="139" t="s">
        <v>8</v>
      </c>
      <c r="N118" s="140"/>
    </row>
    <row r="119" spans="1:14" ht="11.25">
      <c r="A119" s="215"/>
      <c r="B119" s="215"/>
      <c r="C119" s="215"/>
      <c r="D119" s="215"/>
      <c r="E119" s="215"/>
      <c r="F119" s="215"/>
      <c r="G119" s="215"/>
      <c r="H119" s="215"/>
      <c r="I119" s="215"/>
      <c r="J119" s="215"/>
      <c r="K119" s="215"/>
      <c r="L119" s="215"/>
      <c r="M119" s="215"/>
      <c r="N119" s="215"/>
    </row>
    <row r="120" spans="1:14" ht="11.25">
      <c r="A120" s="216"/>
      <c r="B120" s="216"/>
      <c r="C120" s="216"/>
      <c r="D120" s="216"/>
      <c r="E120" s="216"/>
      <c r="F120" s="217"/>
      <c r="G120" s="217"/>
      <c r="H120" s="217"/>
      <c r="I120" s="217"/>
      <c r="J120" s="217"/>
      <c r="K120" s="216"/>
      <c r="L120" s="216"/>
      <c r="M120" s="216"/>
      <c r="N120" s="216"/>
    </row>
    <row r="121" spans="1:14" ht="11.25">
      <c r="A121" s="216"/>
      <c r="B121" s="216"/>
      <c r="C121" s="216"/>
      <c r="D121" s="216"/>
      <c r="E121" s="228"/>
      <c r="F121" s="216"/>
      <c r="G121" s="216"/>
      <c r="H121" s="216"/>
      <c r="I121" s="216"/>
      <c r="J121" s="216"/>
      <c r="K121" s="216"/>
      <c r="L121" s="229"/>
      <c r="M121" s="216"/>
      <c r="N121" s="216"/>
    </row>
    <row r="122" spans="1:14" ht="11.25">
      <c r="A122" s="216"/>
      <c r="B122" s="216"/>
      <c r="C122" s="216"/>
      <c r="D122" s="216"/>
      <c r="E122" s="216"/>
      <c r="F122" s="215"/>
      <c r="G122" s="215"/>
      <c r="H122" s="215"/>
      <c r="I122" s="215"/>
      <c r="J122" s="215"/>
      <c r="K122" s="216"/>
      <c r="L122" s="216"/>
      <c r="M122" s="216"/>
      <c r="N122" s="216"/>
    </row>
    <row r="123" spans="1:14" ht="12" thickBot="1">
      <c r="A123" s="217"/>
      <c r="B123" s="217"/>
      <c r="C123" s="217"/>
      <c r="D123" s="217"/>
      <c r="E123" s="217"/>
      <c r="F123" s="217"/>
      <c r="G123" s="217"/>
      <c r="H123" s="217"/>
      <c r="I123" s="217"/>
      <c r="J123" s="217"/>
      <c r="K123" s="217"/>
      <c r="L123" s="217"/>
      <c r="M123" s="217"/>
      <c r="N123" s="217"/>
    </row>
    <row r="124" spans="1:14" ht="12" thickBot="1">
      <c r="A124" s="154" t="s">
        <v>9</v>
      </c>
      <c r="B124" s="155"/>
      <c r="C124" s="155" t="s">
        <v>9</v>
      </c>
      <c r="D124" s="155"/>
      <c r="E124" s="155" t="s">
        <v>9</v>
      </c>
      <c r="F124" s="155"/>
      <c r="G124" s="155" t="s">
        <v>9</v>
      </c>
      <c r="H124" s="155"/>
      <c r="I124" s="155" t="s">
        <v>9</v>
      </c>
      <c r="J124" s="155"/>
      <c r="K124" s="155" t="s">
        <v>9</v>
      </c>
      <c r="L124" s="155"/>
      <c r="M124" s="155" t="s">
        <v>9</v>
      </c>
      <c r="N124" s="57"/>
    </row>
    <row r="125" spans="1:14" ht="11.25">
      <c r="A125" s="215"/>
      <c r="B125" s="215"/>
      <c r="C125" s="215"/>
      <c r="D125" s="215"/>
      <c r="E125" s="215"/>
      <c r="F125" s="215"/>
      <c r="G125" s="215"/>
      <c r="H125" s="215"/>
      <c r="I125" s="215"/>
      <c r="J125" s="215"/>
      <c r="K125" s="215"/>
      <c r="L125" s="215"/>
      <c r="M125" s="215"/>
      <c r="N125" s="215"/>
    </row>
    <row r="126" spans="1:14" ht="11.25">
      <c r="A126" s="216"/>
      <c r="B126" s="216"/>
      <c r="C126" s="216"/>
      <c r="D126" s="216"/>
      <c r="E126" s="216"/>
      <c r="F126" s="216"/>
      <c r="G126" s="216"/>
      <c r="H126" s="216"/>
      <c r="I126" s="216"/>
      <c r="J126" s="216"/>
      <c r="K126" s="216"/>
      <c r="L126" s="216"/>
      <c r="M126" s="216"/>
      <c r="N126" s="216"/>
    </row>
    <row r="127" spans="1:14" ht="11.25">
      <c r="A127" s="216"/>
      <c r="B127" s="216"/>
      <c r="C127" s="216"/>
      <c r="D127" s="216"/>
      <c r="E127" s="216"/>
      <c r="F127" s="216"/>
      <c r="G127" s="216"/>
      <c r="H127" s="216"/>
      <c r="I127" s="216"/>
      <c r="J127" s="216"/>
      <c r="K127" s="216"/>
      <c r="L127" s="216"/>
      <c r="M127" s="216"/>
      <c r="N127" s="216"/>
    </row>
    <row r="128" spans="1:14" ht="11.25">
      <c r="A128" s="216"/>
      <c r="B128" s="216"/>
      <c r="C128" s="216"/>
      <c r="D128" s="216"/>
      <c r="E128" s="216"/>
      <c r="F128" s="216"/>
      <c r="G128" s="216"/>
      <c r="H128" s="216"/>
      <c r="I128" s="216"/>
      <c r="J128" s="216"/>
      <c r="K128" s="216"/>
      <c r="L128" s="216"/>
      <c r="M128" s="216"/>
      <c r="N128" s="216"/>
    </row>
    <row r="129" spans="1:14" ht="12" thickBot="1">
      <c r="A129" s="217"/>
      <c r="B129" s="217"/>
      <c r="C129" s="217"/>
      <c r="D129" s="217"/>
      <c r="E129" s="217"/>
      <c r="F129" s="217"/>
      <c r="G129" s="217"/>
      <c r="H129" s="217"/>
      <c r="I129" s="217"/>
      <c r="J129" s="217"/>
      <c r="K129" s="217"/>
      <c r="L129" s="217"/>
      <c r="M129" s="217"/>
      <c r="N129" s="217"/>
    </row>
    <row r="130" spans="1:14" ht="12" thickBot="1">
      <c r="A130" s="154" t="s">
        <v>10</v>
      </c>
      <c r="B130" s="155"/>
      <c r="C130" s="155" t="s">
        <v>10</v>
      </c>
      <c r="D130" s="155"/>
      <c r="E130" s="155" t="s">
        <v>10</v>
      </c>
      <c r="F130" s="155"/>
      <c r="G130" s="155" t="s">
        <v>10</v>
      </c>
      <c r="H130" s="155"/>
      <c r="I130" s="155" t="s">
        <v>10</v>
      </c>
      <c r="J130" s="155"/>
      <c r="K130" s="155" t="s">
        <v>10</v>
      </c>
      <c r="L130" s="155"/>
      <c r="M130" s="155" t="s">
        <v>10</v>
      </c>
      <c r="N130" s="57"/>
    </row>
    <row r="131" spans="1:14" ht="11.25">
      <c r="A131" s="215"/>
      <c r="B131" s="215"/>
      <c r="C131" s="215"/>
      <c r="D131" s="215"/>
      <c r="E131" s="215"/>
      <c r="F131" s="215"/>
      <c r="G131" s="215"/>
      <c r="H131" s="215"/>
      <c r="I131" s="215"/>
      <c r="J131" s="215"/>
      <c r="K131" s="215"/>
      <c r="L131" s="215"/>
      <c r="M131" s="215"/>
      <c r="N131" s="215"/>
    </row>
    <row r="132" spans="1:14" ht="11.25">
      <c r="A132" s="216"/>
      <c r="B132" s="216"/>
      <c r="C132" s="216"/>
      <c r="D132" s="216"/>
      <c r="E132" s="216"/>
      <c r="F132" s="216"/>
      <c r="G132" s="216"/>
      <c r="H132" s="216"/>
      <c r="I132" s="216"/>
      <c r="J132" s="216"/>
      <c r="K132" s="216"/>
      <c r="L132" s="216"/>
      <c r="M132" s="216"/>
      <c r="N132" s="216"/>
    </row>
    <row r="133" spans="1:14" ht="11.25">
      <c r="A133" s="216"/>
      <c r="B133" s="216"/>
      <c r="C133" s="216"/>
      <c r="D133" s="216"/>
      <c r="E133" s="216"/>
      <c r="F133" s="216"/>
      <c r="G133" s="216"/>
      <c r="H133" s="216"/>
      <c r="I133" s="216"/>
      <c r="J133" s="216"/>
      <c r="K133" s="216"/>
      <c r="L133" s="216"/>
      <c r="M133" s="216"/>
      <c r="N133" s="216"/>
    </row>
    <row r="134" spans="1:14" ht="11.25">
      <c r="A134" s="216"/>
      <c r="B134" s="216"/>
      <c r="C134" s="216"/>
      <c r="D134" s="216"/>
      <c r="E134" s="216"/>
      <c r="F134" s="216"/>
      <c r="G134" s="216"/>
      <c r="H134" s="216"/>
      <c r="I134" s="216"/>
      <c r="J134" s="216"/>
      <c r="K134" s="216"/>
      <c r="L134" s="216"/>
      <c r="M134" s="216"/>
      <c r="N134" s="216"/>
    </row>
    <row r="135" spans="1:14" ht="12" thickBot="1">
      <c r="A135" s="217"/>
      <c r="B135" s="217"/>
      <c r="C135" s="217"/>
      <c r="D135" s="217"/>
      <c r="E135" s="217"/>
      <c r="F135" s="217"/>
      <c r="G135" s="217"/>
      <c r="H135" s="217"/>
      <c r="I135" s="217"/>
      <c r="J135" s="217"/>
      <c r="K135" s="217"/>
      <c r="L135" s="217"/>
      <c r="M135" s="217"/>
      <c r="N135" s="217"/>
    </row>
    <row r="136" spans="1:14" ht="12" thickBot="1">
      <c r="A136" s="55" t="s">
        <v>11</v>
      </c>
      <c r="B136" s="56">
        <f>SUM(B112:B135)</f>
        <v>0</v>
      </c>
      <c r="C136" s="56" t="s">
        <v>11</v>
      </c>
      <c r="D136" s="56">
        <f>SUM(D112:D135)</f>
        <v>0</v>
      </c>
      <c r="E136" s="56" t="s">
        <v>11</v>
      </c>
      <c r="F136" s="56">
        <f>SUM(F112:F135)</f>
        <v>0</v>
      </c>
      <c r="G136" s="56" t="s">
        <v>11</v>
      </c>
      <c r="H136" s="56">
        <f>SUM(H112:H135)</f>
        <v>0</v>
      </c>
      <c r="I136" s="56" t="s">
        <v>11</v>
      </c>
      <c r="J136" s="56">
        <f>SUM(J112:J135)</f>
        <v>0</v>
      </c>
      <c r="K136" s="56" t="s">
        <v>11</v>
      </c>
      <c r="L136" s="56">
        <f>SUM(L112:L135)</f>
        <v>0</v>
      </c>
      <c r="M136" s="56" t="s">
        <v>11</v>
      </c>
      <c r="N136" s="57">
        <f>SUM(N112:N135)</f>
        <v>0</v>
      </c>
    </row>
    <row r="137" spans="1:14" ht="22.5" customHeight="1" thickBot="1">
      <c r="A137" s="59" t="s">
        <v>48</v>
      </c>
      <c r="B137" s="213">
        <v>0</v>
      </c>
      <c r="C137" s="58" t="s">
        <v>48</v>
      </c>
      <c r="D137" s="213">
        <v>0</v>
      </c>
      <c r="E137" s="58" t="s">
        <v>48</v>
      </c>
      <c r="F137" s="213">
        <v>0</v>
      </c>
      <c r="G137" s="58" t="s">
        <v>48</v>
      </c>
      <c r="H137" s="213">
        <v>0</v>
      </c>
      <c r="I137" s="58" t="s">
        <v>48</v>
      </c>
      <c r="J137" s="213">
        <v>0</v>
      </c>
      <c r="K137" s="58" t="s">
        <v>48</v>
      </c>
      <c r="L137" s="213">
        <v>0</v>
      </c>
      <c r="M137" s="58" t="s">
        <v>48</v>
      </c>
      <c r="N137" s="214">
        <v>0</v>
      </c>
    </row>
    <row r="138" spans="1:14" ht="12" thickBot="1">
      <c r="A138" s="1" t="s">
        <v>12</v>
      </c>
      <c r="B138" s="1" t="str">
        <f>IF(B136=0,"0",$C$1-B136+B137)</f>
        <v>0</v>
      </c>
      <c r="C138" s="1" t="s">
        <v>12</v>
      </c>
      <c r="D138" s="1" t="str">
        <f>IF(D136=0,"0",$C$1-D136+D137)</f>
        <v>0</v>
      </c>
      <c r="E138" s="1" t="s">
        <v>12</v>
      </c>
      <c r="F138" s="1" t="str">
        <f>IF(F136=0,"0",$C$1-F136+F137)</f>
        <v>0</v>
      </c>
      <c r="G138" s="1" t="s">
        <v>12</v>
      </c>
      <c r="H138" s="1" t="str">
        <f>IF(H136=0,"0",$C$1-H136+H137)</f>
        <v>0</v>
      </c>
      <c r="I138" s="1" t="s">
        <v>12</v>
      </c>
      <c r="J138" s="1" t="str">
        <f>IF(J136=0,"0",$C$1-J136+J137)</f>
        <v>0</v>
      </c>
      <c r="K138" s="1" t="s">
        <v>12</v>
      </c>
      <c r="L138" s="1" t="str">
        <f>IF(L136=0,"0",$C$1-L136+L137)</f>
        <v>0</v>
      </c>
      <c r="M138" s="1" t="s">
        <v>12</v>
      </c>
      <c r="N138" s="1" t="str">
        <f>IF(N136=0,"0",$C$1-N136+N137)</f>
        <v>0</v>
      </c>
    </row>
    <row r="139" spans="1:14" ht="12" thickBot="1">
      <c r="A139" s="65">
        <f>(G141*14)+H141</f>
        <v>0</v>
      </c>
      <c r="B139" s="39">
        <f>B137+D137+F137+H137+J137+L137+N137</f>
        <v>0</v>
      </c>
      <c r="C139" s="39">
        <v>12</v>
      </c>
      <c r="D139" s="39">
        <f>C139-B139</f>
        <v>12</v>
      </c>
      <c r="E139" s="2"/>
      <c r="F139" s="2"/>
      <c r="G139" s="2"/>
      <c r="H139" s="2"/>
      <c r="I139" s="2"/>
      <c r="J139" s="2" t="s">
        <v>17</v>
      </c>
      <c r="K139" s="2"/>
      <c r="L139" s="2"/>
      <c r="M139" s="2"/>
      <c r="N139" s="3"/>
    </row>
    <row r="140" spans="1:14" ht="12" thickBot="1">
      <c r="A140" s="65">
        <f>(G142*14)+H142</f>
        <v>0</v>
      </c>
      <c r="B140" s="2"/>
      <c r="C140" s="2"/>
      <c r="D140" s="2"/>
      <c r="E140" s="2"/>
      <c r="F140" s="2"/>
      <c r="G140" s="5" t="s">
        <v>20</v>
      </c>
      <c r="H140" s="5" t="s">
        <v>21</v>
      </c>
      <c r="I140" s="2"/>
      <c r="J140" s="2"/>
      <c r="K140" s="5" t="s">
        <v>21</v>
      </c>
      <c r="M140" s="2"/>
      <c r="N140" s="3"/>
    </row>
    <row r="141" spans="1:14" s="145" customFormat="1" ht="13.5" thickBot="1">
      <c r="A141" s="102" t="s">
        <v>15</v>
      </c>
      <c r="B141" s="48"/>
      <c r="C141" s="12">
        <f>SUM(B136:N136)</f>
        <v>0</v>
      </c>
      <c r="D141" s="143"/>
      <c r="E141" s="63" t="s">
        <v>18</v>
      </c>
      <c r="F141" s="112" t="e">
        <f>A111</f>
        <v>#VALUE!</v>
      </c>
      <c r="G141" s="114">
        <f>G105</f>
        <v>0</v>
      </c>
      <c r="H141" s="235">
        <f>H105</f>
        <v>0</v>
      </c>
      <c r="I141" s="293" t="s">
        <v>19</v>
      </c>
      <c r="J141" s="292"/>
      <c r="K141" s="113">
        <f>IF(G142&lt;1,0,A139-A140)</f>
        <v>0</v>
      </c>
      <c r="L141" s="289" t="str">
        <f>IF(K141&gt;0,"Well Done !","Try Harder")</f>
        <v>Try Harder</v>
      </c>
      <c r="M141" s="290"/>
      <c r="N141" s="144"/>
    </row>
    <row r="142" spans="1:14" s="145" customFormat="1" ht="14.25" thickBot="1" thickTop="1">
      <c r="A142" s="111" t="s">
        <v>16</v>
      </c>
      <c r="B142" s="62"/>
      <c r="C142" s="12">
        <f>SUM(B138:N138)</f>
        <v>0</v>
      </c>
      <c r="D142" s="146"/>
      <c r="E142" s="63" t="s">
        <v>18</v>
      </c>
      <c r="F142" s="108" t="e">
        <f>M111</f>
        <v>#VALUE!</v>
      </c>
      <c r="G142" s="218">
        <v>0</v>
      </c>
      <c r="H142" s="234">
        <v>0</v>
      </c>
      <c r="I142" s="67" t="s">
        <v>37</v>
      </c>
      <c r="J142" s="36">
        <f>((G142*14+H142)*0.4535924)/(((E109*12+G109)*0.0254)^2)</f>
        <v>0</v>
      </c>
      <c r="K142" s="109" t="s">
        <v>691</v>
      </c>
      <c r="L142" s="109"/>
      <c r="M142" s="12"/>
      <c r="N142" s="148"/>
    </row>
    <row r="143" ht="12" thickBot="1"/>
    <row r="144" spans="2:13" ht="83.25" customHeight="1">
      <c r="B144" s="135"/>
      <c r="C144" s="283">
        <f>IF(G142=0,"",IF(G142&lt;&gt;'Input Data'!I7,"PLEASE GO TO INPUT DATA AND CHANGE YOUR WEIGHT IN  POINTS ALLOWANCE CALCULATOR.",""))</f>
      </c>
      <c r="D144" s="284"/>
      <c r="E144" s="284"/>
      <c r="F144" s="284"/>
      <c r="G144" s="284"/>
      <c r="H144" s="284"/>
      <c r="I144" s="284"/>
      <c r="J144" s="284"/>
      <c r="K144" s="285"/>
      <c r="L144" s="135"/>
      <c r="M144" s="135"/>
    </row>
    <row r="145" spans="2:13" ht="12" customHeight="1" thickBot="1">
      <c r="B145" s="135"/>
      <c r="C145" s="286"/>
      <c r="D145" s="287"/>
      <c r="E145" s="287"/>
      <c r="F145" s="287"/>
      <c r="G145" s="287"/>
      <c r="H145" s="287"/>
      <c r="I145" s="287"/>
      <c r="J145" s="287"/>
      <c r="K145" s="288"/>
      <c r="L145" s="135"/>
      <c r="M145" s="135"/>
    </row>
    <row r="146" spans="1:14" ht="11.25">
      <c r="A146" s="153"/>
      <c r="B146" s="153"/>
      <c r="C146" s="153"/>
      <c r="D146" s="153"/>
      <c r="E146" s="153"/>
      <c r="F146" s="153"/>
      <c r="G146" s="153"/>
      <c r="H146" s="153"/>
      <c r="I146" s="153"/>
      <c r="J146" s="153"/>
      <c r="K146" s="153"/>
      <c r="L146" s="153"/>
      <c r="M146" s="153"/>
      <c r="N146" s="153"/>
    </row>
  </sheetData>
  <sheetProtection password="D56B" sheet="1" objects="1" scenarios="1"/>
  <mergeCells count="9">
    <mergeCell ref="C144:K145"/>
    <mergeCell ref="I33:J33"/>
    <mergeCell ref="L33:M33"/>
    <mergeCell ref="I69:J69"/>
    <mergeCell ref="L69:M69"/>
    <mergeCell ref="I105:J105"/>
    <mergeCell ref="L105:M105"/>
    <mergeCell ref="I141:J141"/>
    <mergeCell ref="L141:M141"/>
  </mergeCells>
  <conditionalFormatting sqref="C34 C70 C106 C142">
    <cfRule type="cellIs" priority="1" dxfId="0" operator="greaterThan" stopIfTrue="1">
      <formula>0</formula>
    </cfRule>
    <cfRule type="cellIs" priority="2" dxfId="1" operator="lessThan" stopIfTrue="1">
      <formula>0</formula>
    </cfRule>
  </conditionalFormatting>
  <conditionalFormatting sqref="D66 D102 D30 D138 L30:L31 L66:L67 L102:L103 L138:L139 N30:N31 F30:F31 H30:H31 J30:J31 B30 N66:N67 F66:F67 H66:H67 J66:J67 B66 N102:N103 F102:F103 H102:H103 J102:J103 B102 N138:N139 F138:F139 H138:H139 J138:J139 B138">
    <cfRule type="cellIs" priority="3" dxfId="2" operator="greaterThan" stopIfTrue="1">
      <formula>0</formula>
    </cfRule>
    <cfRule type="cellIs" priority="4" dxfId="1" operator="lessThan" stopIfTrue="1">
      <formula>0</formula>
    </cfRule>
  </conditionalFormatting>
  <conditionalFormatting sqref="K105 K33 K69 K141">
    <cfRule type="cellIs" priority="5" dxfId="3" operator="greaterThan" stopIfTrue="1">
      <formula>0</formula>
    </cfRule>
    <cfRule type="cellIs" priority="6" dxfId="1" operator="lessThan" stopIfTrue="1">
      <formula>0</formula>
    </cfRule>
  </conditionalFormatting>
  <dataValidations count="1">
    <dataValidation type="whole" operator="lessThanOrEqual" allowBlank="1" showInputMessage="1" showErrorMessage="1" errorTitle="Bonus Limit Exceeded !!!" error="Please do not use more than 12 Bonus points in one week - thanks." sqref="B137 D137 F137 H137 J137 L137 N137 B101 D101 F101 H101 J101 L101 N101 B29 D29 F29 H29 J29 L29 N29 B65 D65 F65 H65 J65 L65 N65">
      <formula1>$D139</formula1>
    </dataValidation>
  </dataValidations>
  <printOptions/>
  <pageMargins left="0.75" right="0.75" top="1" bottom="1" header="0.5" footer="0.5"/>
  <pageSetup fitToHeight="4" horizontalDpi="300" verticalDpi="300" orientation="landscape" paperSize="9" scale="70" r:id="rId1"/>
  <rowBreaks count="3" manualBreakCount="3">
    <brk id="36" max="255" man="1"/>
    <brk id="72" max="255" man="1"/>
    <brk id="108" max="255" man="1"/>
  </rowBreaks>
</worksheet>
</file>

<file path=xl/worksheets/sheet6.xml><?xml version="1.0" encoding="utf-8"?>
<worksheet xmlns="http://schemas.openxmlformats.org/spreadsheetml/2006/main" xmlns:r="http://schemas.openxmlformats.org/officeDocument/2006/relationships">
  <dimension ref="B2:N43"/>
  <sheetViews>
    <sheetView zoomScale="85" zoomScaleNormal="85" zoomScaleSheetLayoutView="95" workbookViewId="0" topLeftCell="A1">
      <selection activeCell="L5" sqref="L5"/>
    </sheetView>
  </sheetViews>
  <sheetFormatPr defaultColWidth="9.140625" defaultRowHeight="12.75"/>
  <cols>
    <col min="2" max="2" width="11.00390625" style="0" customWidth="1"/>
    <col min="3" max="3" width="12.8515625" style="0" customWidth="1"/>
    <col min="4" max="4" width="11.7109375" style="0" customWidth="1"/>
    <col min="5" max="5" width="9.8515625" style="0" customWidth="1"/>
    <col min="6" max="6" width="11.00390625" style="0" customWidth="1"/>
    <col min="7" max="7" width="5.8515625" style="0" customWidth="1"/>
    <col min="8" max="8" width="12.140625" style="0" customWidth="1"/>
    <col min="9" max="9" width="11.00390625" style="0" customWidth="1"/>
    <col min="11" max="11" width="13.57421875" style="0" customWidth="1"/>
    <col min="12" max="12" width="16.57421875" style="0" customWidth="1"/>
    <col min="13" max="13" width="14.7109375" style="0" customWidth="1"/>
    <col min="14" max="14" width="16.421875" style="0" customWidth="1"/>
    <col min="15" max="15" width="13.00390625" style="0" customWidth="1"/>
  </cols>
  <sheetData>
    <row r="1" ht="9" customHeight="1" thickBot="1"/>
    <row r="2" spans="2:12" s="6" customFormat="1" ht="44.25" customHeight="1" thickBot="1">
      <c r="B2" s="256" t="s">
        <v>88</v>
      </c>
      <c r="C2" s="257"/>
      <c r="D2" s="256" t="s">
        <v>89</v>
      </c>
      <c r="E2" s="257"/>
      <c r="F2" s="258" t="s">
        <v>694</v>
      </c>
      <c r="G2" s="42"/>
      <c r="H2" s="7" t="s">
        <v>26</v>
      </c>
      <c r="I2" s="7">
        <f>ROUNDUP(((B4*14+C4)-(D4*14+E4))/F4,0)</f>
        <v>57</v>
      </c>
      <c r="J2" s="92"/>
      <c r="K2" s="249" t="s">
        <v>42</v>
      </c>
      <c r="L2" s="250"/>
    </row>
    <row r="3" spans="2:12" ht="24.75" customHeight="1" thickBot="1">
      <c r="B3" s="70" t="s">
        <v>20</v>
      </c>
      <c r="C3" s="70" t="s">
        <v>21</v>
      </c>
      <c r="D3" s="73" t="s">
        <v>20</v>
      </c>
      <c r="E3" s="74" t="s">
        <v>21</v>
      </c>
      <c r="F3" s="296"/>
      <c r="G3" s="75"/>
      <c r="H3" s="98" t="s">
        <v>85</v>
      </c>
      <c r="I3" s="7" t="s">
        <v>86</v>
      </c>
      <c r="J3" s="93"/>
      <c r="K3" s="43" t="s">
        <v>38</v>
      </c>
      <c r="L3" s="230">
        <v>0</v>
      </c>
    </row>
    <row r="4" spans="2:12" s="6" customFormat="1" ht="24.75" customHeight="1" thickBot="1">
      <c r="B4" s="230">
        <v>20</v>
      </c>
      <c r="C4" s="231">
        <v>2</v>
      </c>
      <c r="D4" s="230">
        <v>12</v>
      </c>
      <c r="E4" s="231">
        <v>0</v>
      </c>
      <c r="F4" s="231">
        <v>2</v>
      </c>
      <c r="G4" s="76"/>
      <c r="H4" s="232">
        <v>38365</v>
      </c>
      <c r="I4" s="90">
        <f>H4+(I2*7)</f>
        <v>38764</v>
      </c>
      <c r="J4" s="41"/>
      <c r="K4" s="71" t="s">
        <v>43</v>
      </c>
      <c r="L4" s="231">
        <v>0</v>
      </c>
    </row>
    <row r="5" spans="2:12" s="6" customFormat="1" ht="24.75" customHeight="1" thickBot="1">
      <c r="B5" s="297" t="str">
        <f>IF(L7&lt;20,"BMI TOO LOW ---- SEE LEADER!","GOOD LUCK")</f>
        <v>GOOD LUCK</v>
      </c>
      <c r="C5" s="298"/>
      <c r="D5" s="298"/>
      <c r="E5" s="298"/>
      <c r="F5" s="299"/>
      <c r="G5" s="13"/>
      <c r="H5" s="41"/>
      <c r="I5" s="41"/>
      <c r="J5" s="41"/>
      <c r="K5" s="7" t="s">
        <v>39</v>
      </c>
      <c r="L5" s="72">
        <f>(L3*0.015)+(L4*0.25)</f>
        <v>0</v>
      </c>
    </row>
    <row r="6" spans="2:12" s="6" customFormat="1" ht="24.75" customHeight="1" thickBot="1">
      <c r="B6" s="256" t="s">
        <v>31</v>
      </c>
      <c r="C6" s="261"/>
      <c r="D6" s="261"/>
      <c r="E6" s="261"/>
      <c r="F6" s="257"/>
      <c r="G6" s="19"/>
      <c r="H6" s="256" t="s">
        <v>32</v>
      </c>
      <c r="I6" s="257"/>
      <c r="J6" s="41"/>
      <c r="K6" s="93"/>
      <c r="L6" s="94"/>
    </row>
    <row r="7" spans="2:14" ht="13.5" thickBot="1">
      <c r="B7" s="8" t="s">
        <v>30</v>
      </c>
      <c r="C7" s="8" t="s">
        <v>22</v>
      </c>
      <c r="D7" s="12" t="s">
        <v>27</v>
      </c>
      <c r="E7" s="12" t="s">
        <v>28</v>
      </c>
      <c r="F7" s="12" t="s">
        <v>29</v>
      </c>
      <c r="G7" s="77"/>
      <c r="H7" s="300" t="s">
        <v>44</v>
      </c>
      <c r="I7" s="301"/>
      <c r="J7" s="93"/>
      <c r="K7" s="79" t="s">
        <v>37</v>
      </c>
      <c r="L7" s="80">
        <f>((D4*14+E4)*0.4535924)/((('Input Data'!D14*12+'Input Data'!E14)*0.0254)^2)</f>
        <v>20.998346167359003</v>
      </c>
      <c r="N7" t="s">
        <v>17</v>
      </c>
    </row>
    <row r="8" spans="2:12" ht="13.5" thickBot="1">
      <c r="B8" s="9">
        <v>1</v>
      </c>
      <c r="C8" s="17">
        <f>('Month 1'!K33)</f>
        <v>0</v>
      </c>
      <c r="D8" s="17">
        <f>('Month 1'!K69)</f>
        <v>0</v>
      </c>
      <c r="E8" s="17">
        <f>('Month 1'!K105)</f>
        <v>0</v>
      </c>
      <c r="F8" s="17">
        <f>('Month 1'!K141)</f>
        <v>0</v>
      </c>
      <c r="G8" s="78"/>
      <c r="H8" s="28">
        <v>1</v>
      </c>
      <c r="I8" s="29">
        <f>AVERAGE(C8:F8)</f>
        <v>0</v>
      </c>
      <c r="J8" s="93"/>
      <c r="K8" s="93"/>
      <c r="L8" s="94"/>
    </row>
    <row r="9" spans="2:12" ht="13.5" thickBot="1">
      <c r="B9" s="10">
        <v>2</v>
      </c>
      <c r="C9" s="23">
        <f>('Month 2'!K33)</f>
        <v>0</v>
      </c>
      <c r="D9" s="23">
        <f>('Month 2'!K69)</f>
        <v>0</v>
      </c>
      <c r="E9" s="23">
        <f>('Month 2'!K105)</f>
        <v>0</v>
      </c>
      <c r="F9" s="23">
        <f>('Month 2'!K141)</f>
        <v>0</v>
      </c>
      <c r="G9" s="78"/>
      <c r="H9" s="30">
        <v>2</v>
      </c>
      <c r="I9" s="31">
        <f>AVERAGE(C9:F9)</f>
        <v>0</v>
      </c>
      <c r="J9" s="93"/>
      <c r="K9" s="93"/>
      <c r="L9" s="94"/>
    </row>
    <row r="10" spans="2:12" ht="13.5" thickBot="1">
      <c r="B10" s="10">
        <v>3</v>
      </c>
      <c r="C10" s="18">
        <f>('Month 3'!K33)</f>
        <v>0</v>
      </c>
      <c r="D10" s="18">
        <f>('Month 3'!K69)</f>
        <v>0</v>
      </c>
      <c r="E10" s="18">
        <f>('Month 3'!K105)</f>
        <v>0</v>
      </c>
      <c r="F10" s="18">
        <f>('Month 3'!K141)</f>
        <v>0</v>
      </c>
      <c r="G10" s="78"/>
      <c r="H10" s="32">
        <v>3</v>
      </c>
      <c r="I10" s="33">
        <f>AVERAGE(C10:F10)</f>
        <v>0</v>
      </c>
      <c r="J10" s="93"/>
      <c r="K10" s="93"/>
      <c r="L10" s="94"/>
    </row>
    <row r="11" spans="2:12" ht="13.5" thickBot="1">
      <c r="B11" s="11">
        <v>4</v>
      </c>
      <c r="C11" s="26">
        <f>('Month 4'!K33)</f>
        <v>0</v>
      </c>
      <c r="D11" s="26">
        <f>('Month 4'!K69)</f>
        <v>0</v>
      </c>
      <c r="E11" s="26">
        <f>('Month 4'!K105)</f>
        <v>0</v>
      </c>
      <c r="F11" s="26">
        <f>('Month 4'!K141)</f>
        <v>0</v>
      </c>
      <c r="G11" s="78"/>
      <c r="H11" s="34">
        <v>4</v>
      </c>
      <c r="I11" s="35">
        <f>AVERAGE(C11:F11)</f>
        <v>0</v>
      </c>
      <c r="J11" s="93"/>
      <c r="K11" s="93"/>
      <c r="L11" s="94"/>
    </row>
    <row r="12" spans="2:12" ht="13.5" thickBot="1">
      <c r="B12" s="12" t="s">
        <v>36</v>
      </c>
      <c r="C12" s="15" t="s">
        <v>35</v>
      </c>
      <c r="D12" s="20" t="s">
        <v>33</v>
      </c>
      <c r="E12" s="12" t="s">
        <v>34</v>
      </c>
      <c r="F12" s="302" t="s">
        <v>87</v>
      </c>
      <c r="G12" s="303"/>
      <c r="H12" s="304"/>
      <c r="I12" s="93"/>
      <c r="J12" s="93"/>
      <c r="K12" s="69"/>
      <c r="L12" s="96"/>
    </row>
    <row r="13" spans="2:12" ht="13.5" thickBot="1">
      <c r="B13" s="197" t="s">
        <v>690</v>
      </c>
      <c r="C13" s="198" t="str">
        <f>'Month 1'!A3</f>
        <v> </v>
      </c>
      <c r="D13" s="199">
        <f>'Month 1'!A31</f>
        <v>0</v>
      </c>
      <c r="E13" s="200">
        <f>D13</f>
        <v>0</v>
      </c>
      <c r="F13" s="305"/>
      <c r="G13" s="306"/>
      <c r="H13" s="307"/>
      <c r="I13" s="118"/>
      <c r="J13" s="293" t="s">
        <v>65</v>
      </c>
      <c r="K13" s="291"/>
      <c r="L13" s="292"/>
    </row>
    <row r="14" spans="2:14" s="14" customFormat="1" ht="18" customHeight="1" thickBot="1">
      <c r="B14" s="82">
        <f>C8</f>
        <v>0</v>
      </c>
      <c r="C14" s="176" t="e">
        <f>'Month 1'!A39</f>
        <v>#VALUE!</v>
      </c>
      <c r="D14" s="21">
        <f>'Month 1'!A32</f>
        <v>0</v>
      </c>
      <c r="E14" s="83" t="e">
        <f>IF(C14&gt;$I$4,"",B4*14+C4-$F$4)</f>
        <v>#VALUE!</v>
      </c>
      <c r="F14" s="293" t="str">
        <f>IF(D14=0," ",IF(D14&lt;=E14,"ON TARGET","MORE EFFORT PLEASE"))</f>
        <v> </v>
      </c>
      <c r="G14" s="291"/>
      <c r="H14" s="292"/>
      <c r="I14" s="97"/>
      <c r="J14" s="294" t="s">
        <v>66</v>
      </c>
      <c r="K14" s="295"/>
      <c r="L14" s="81" t="s">
        <v>67</v>
      </c>
      <c r="N14" s="91"/>
    </row>
    <row r="15" spans="2:12" s="14" customFormat="1" ht="13.5" thickBot="1">
      <c r="B15" s="84">
        <f>D8</f>
        <v>0</v>
      </c>
      <c r="C15" s="176" t="e">
        <f>C14+7</f>
        <v>#VALUE!</v>
      </c>
      <c r="D15" s="21">
        <f>('Month 1'!A68)</f>
        <v>0</v>
      </c>
      <c r="E15" s="22" t="e">
        <f>IF(C15&gt;$I$4,"",E14-$F$4)</f>
        <v>#VALUE!</v>
      </c>
      <c r="F15" s="293" t="str">
        <f>IF(D15=0," ",IF(D15&lt;=E15,"ON TARGET","MORE EFFORT PLEASE"))</f>
        <v> </v>
      </c>
      <c r="G15" s="291"/>
      <c r="H15" s="292"/>
      <c r="I15" s="97"/>
      <c r="J15" s="294" t="s">
        <v>68</v>
      </c>
      <c r="K15" s="295"/>
      <c r="L15" s="81" t="s">
        <v>69</v>
      </c>
    </row>
    <row r="16" spans="2:12" ht="13.5" customHeight="1" thickBot="1">
      <c r="B16" s="84">
        <f>E8</f>
        <v>0</v>
      </c>
      <c r="C16" s="176" t="e">
        <f aca="true" t="shared" si="0" ref="C16:C29">C15+7</f>
        <v>#VALUE!</v>
      </c>
      <c r="D16" s="21">
        <f>('Month 1'!A104)</f>
        <v>0</v>
      </c>
      <c r="E16" s="21" t="e">
        <f aca="true" t="shared" si="1" ref="E16:E29">IF(C16&gt;$I$4,"",E15-$F$4)</f>
        <v>#VALUE!</v>
      </c>
      <c r="F16" s="293" t="str">
        <f aca="true" t="shared" si="2" ref="F16:F29">IF(D16=0," ",IF(D16&lt;=E16,"ON TARGET","MORE EFFORT PLEASE"))</f>
        <v> </v>
      </c>
      <c r="G16" s="291"/>
      <c r="H16" s="292"/>
      <c r="I16" s="93"/>
      <c r="J16" s="294" t="s">
        <v>70</v>
      </c>
      <c r="K16" s="295"/>
      <c r="L16" s="81" t="s">
        <v>69</v>
      </c>
    </row>
    <row r="17" spans="2:12" ht="13.5" customHeight="1" thickBot="1">
      <c r="B17" s="84">
        <f>F8</f>
        <v>0</v>
      </c>
      <c r="C17" s="176" t="e">
        <f t="shared" si="0"/>
        <v>#VALUE!</v>
      </c>
      <c r="D17" s="21">
        <f>('Month 1'!A140)</f>
        <v>0</v>
      </c>
      <c r="E17" s="21" t="e">
        <f t="shared" si="1"/>
        <v>#VALUE!</v>
      </c>
      <c r="F17" s="293" t="str">
        <f t="shared" si="2"/>
        <v> </v>
      </c>
      <c r="G17" s="291"/>
      <c r="H17" s="292"/>
      <c r="I17" s="93"/>
      <c r="J17" s="294" t="s">
        <v>71</v>
      </c>
      <c r="K17" s="295"/>
      <c r="L17" s="81">
        <v>1</v>
      </c>
    </row>
    <row r="18" spans="2:12" ht="13.5" thickBot="1">
      <c r="B18" s="85">
        <f>C9</f>
        <v>0</v>
      </c>
      <c r="C18" s="176" t="e">
        <f t="shared" si="0"/>
        <v>#VALUE!</v>
      </c>
      <c r="D18" s="21">
        <f>('Month 2'!A32)</f>
        <v>0</v>
      </c>
      <c r="E18" s="24" t="e">
        <f t="shared" si="1"/>
        <v>#VALUE!</v>
      </c>
      <c r="F18" s="293" t="str">
        <f t="shared" si="2"/>
        <v> </v>
      </c>
      <c r="G18" s="291"/>
      <c r="H18" s="292"/>
      <c r="I18" s="93"/>
      <c r="J18" s="294" t="s">
        <v>72</v>
      </c>
      <c r="K18" s="295"/>
      <c r="L18" s="81">
        <v>2</v>
      </c>
    </row>
    <row r="19" spans="2:12" ht="13.5" thickBot="1">
      <c r="B19" s="85">
        <f>D9</f>
        <v>0</v>
      </c>
      <c r="C19" s="176" t="e">
        <f t="shared" si="0"/>
        <v>#VALUE!</v>
      </c>
      <c r="D19" s="21">
        <f>('Month 2'!A68)</f>
        <v>0</v>
      </c>
      <c r="E19" s="24" t="e">
        <f t="shared" si="1"/>
        <v>#VALUE!</v>
      </c>
      <c r="F19" s="293" t="str">
        <f t="shared" si="2"/>
        <v> </v>
      </c>
      <c r="G19" s="291"/>
      <c r="H19" s="292"/>
      <c r="I19" s="93"/>
      <c r="J19" s="294" t="s">
        <v>73</v>
      </c>
      <c r="K19" s="295"/>
      <c r="L19" s="81">
        <v>1</v>
      </c>
    </row>
    <row r="20" spans="2:12" ht="15.75" customHeight="1" thickBot="1">
      <c r="B20" s="86">
        <f>E9</f>
        <v>0</v>
      </c>
      <c r="C20" s="176" t="e">
        <f t="shared" si="0"/>
        <v>#VALUE!</v>
      </c>
      <c r="D20" s="21">
        <f>('Month 2'!A104)</f>
        <v>0</v>
      </c>
      <c r="E20" s="24" t="e">
        <f t="shared" si="1"/>
        <v>#VALUE!</v>
      </c>
      <c r="F20" s="293" t="str">
        <f t="shared" si="2"/>
        <v> </v>
      </c>
      <c r="G20" s="291"/>
      <c r="H20" s="292"/>
      <c r="I20" s="93"/>
      <c r="J20" s="294" t="s">
        <v>74</v>
      </c>
      <c r="K20" s="295"/>
      <c r="L20" s="81">
        <v>2</v>
      </c>
    </row>
    <row r="21" spans="2:12" ht="13.5" customHeight="1" thickBot="1">
      <c r="B21" s="86">
        <f>F9</f>
        <v>0</v>
      </c>
      <c r="C21" s="176" t="e">
        <f t="shared" si="0"/>
        <v>#VALUE!</v>
      </c>
      <c r="D21" s="21">
        <f>('Month 2'!A140)</f>
        <v>0</v>
      </c>
      <c r="E21" s="24" t="e">
        <f t="shared" si="1"/>
        <v>#VALUE!</v>
      </c>
      <c r="F21" s="293" t="str">
        <f t="shared" si="2"/>
        <v> </v>
      </c>
      <c r="G21" s="291"/>
      <c r="H21" s="292"/>
      <c r="I21" s="93"/>
      <c r="J21" s="294" t="s">
        <v>81</v>
      </c>
      <c r="K21" s="295"/>
      <c r="L21" s="81" t="s">
        <v>69</v>
      </c>
    </row>
    <row r="22" spans="2:12" ht="13.5" customHeight="1" thickBot="1">
      <c r="B22" s="87">
        <f>C10</f>
        <v>0</v>
      </c>
      <c r="C22" s="176" t="e">
        <f t="shared" si="0"/>
        <v>#VALUE!</v>
      </c>
      <c r="D22" s="21">
        <f>('Month 3'!A32)</f>
        <v>0</v>
      </c>
      <c r="E22" s="25" t="e">
        <f t="shared" si="1"/>
        <v>#VALUE!</v>
      </c>
      <c r="F22" s="293" t="str">
        <f t="shared" si="2"/>
        <v> </v>
      </c>
      <c r="G22" s="291"/>
      <c r="H22" s="292"/>
      <c r="I22" s="93"/>
      <c r="J22" s="294" t="s">
        <v>82</v>
      </c>
      <c r="K22" s="295"/>
      <c r="L22" s="81">
        <v>1</v>
      </c>
    </row>
    <row r="23" spans="2:12" ht="13.5" thickBot="1">
      <c r="B23" s="87">
        <f>D10</f>
        <v>0</v>
      </c>
      <c r="C23" s="176" t="e">
        <f t="shared" si="0"/>
        <v>#VALUE!</v>
      </c>
      <c r="D23" s="21">
        <f>('Month 3'!A68)</f>
        <v>0</v>
      </c>
      <c r="E23" s="25" t="e">
        <f t="shared" si="1"/>
        <v>#VALUE!</v>
      </c>
      <c r="F23" s="293" t="str">
        <f t="shared" si="2"/>
        <v> </v>
      </c>
      <c r="G23" s="291"/>
      <c r="H23" s="292"/>
      <c r="I23" s="93"/>
      <c r="J23" s="294" t="s">
        <v>83</v>
      </c>
      <c r="K23" s="295"/>
      <c r="L23" s="81">
        <v>2</v>
      </c>
    </row>
    <row r="24" spans="2:12" ht="13.5" customHeight="1" thickBot="1">
      <c r="B24" s="87">
        <f>E10</f>
        <v>0</v>
      </c>
      <c r="C24" s="176" t="e">
        <f t="shared" si="0"/>
        <v>#VALUE!</v>
      </c>
      <c r="D24" s="21">
        <f>('Month 3'!A104)</f>
        <v>0</v>
      </c>
      <c r="E24" s="25" t="e">
        <f t="shared" si="1"/>
        <v>#VALUE!</v>
      </c>
      <c r="F24" s="293" t="str">
        <f t="shared" si="2"/>
        <v> </v>
      </c>
      <c r="G24" s="291"/>
      <c r="H24" s="292"/>
      <c r="I24" s="93"/>
      <c r="J24" s="294" t="s">
        <v>75</v>
      </c>
      <c r="K24" s="295"/>
      <c r="L24" s="81" t="s">
        <v>69</v>
      </c>
    </row>
    <row r="25" spans="2:12" ht="13.5" thickBot="1">
      <c r="B25" s="87">
        <f>F10</f>
        <v>0</v>
      </c>
      <c r="C25" s="176" t="e">
        <f t="shared" si="0"/>
        <v>#VALUE!</v>
      </c>
      <c r="D25" s="21">
        <f>('Month 3'!A140)</f>
        <v>0</v>
      </c>
      <c r="E25" s="25" t="e">
        <f t="shared" si="1"/>
        <v>#VALUE!</v>
      </c>
      <c r="F25" s="293" t="str">
        <f t="shared" si="2"/>
        <v> </v>
      </c>
      <c r="G25" s="291"/>
      <c r="H25" s="292"/>
      <c r="I25" s="93"/>
      <c r="J25" s="294" t="s">
        <v>84</v>
      </c>
      <c r="K25" s="295"/>
      <c r="L25" s="81" t="s">
        <v>76</v>
      </c>
    </row>
    <row r="26" spans="2:12" ht="13.5" thickBot="1">
      <c r="B26" s="88">
        <f>C11</f>
        <v>0</v>
      </c>
      <c r="C26" s="176" t="e">
        <f t="shared" si="0"/>
        <v>#VALUE!</v>
      </c>
      <c r="D26" s="21">
        <f>('Month 4'!A32)</f>
        <v>0</v>
      </c>
      <c r="E26" s="27" t="e">
        <f t="shared" si="1"/>
        <v>#VALUE!</v>
      </c>
      <c r="F26" s="293" t="str">
        <f t="shared" si="2"/>
        <v> </v>
      </c>
      <c r="G26" s="291"/>
      <c r="H26" s="292"/>
      <c r="I26" s="93"/>
      <c r="J26" s="294" t="s">
        <v>77</v>
      </c>
      <c r="K26" s="295"/>
      <c r="L26" s="81">
        <v>3</v>
      </c>
    </row>
    <row r="27" spans="2:12" ht="13.5" thickBot="1">
      <c r="B27" s="88">
        <f>D11</f>
        <v>0</v>
      </c>
      <c r="C27" s="176" t="e">
        <f t="shared" si="0"/>
        <v>#VALUE!</v>
      </c>
      <c r="D27" s="21">
        <f>('Month 4'!A68)</f>
        <v>0</v>
      </c>
      <c r="E27" s="27" t="e">
        <f t="shared" si="1"/>
        <v>#VALUE!</v>
      </c>
      <c r="F27" s="293" t="str">
        <f t="shared" si="2"/>
        <v> </v>
      </c>
      <c r="G27" s="291"/>
      <c r="H27" s="292"/>
      <c r="I27" s="93"/>
      <c r="J27" s="294" t="s">
        <v>78</v>
      </c>
      <c r="K27" s="295"/>
      <c r="L27" s="81">
        <v>3</v>
      </c>
    </row>
    <row r="28" spans="2:12" ht="13.5" customHeight="1" thickBot="1">
      <c r="B28" s="88">
        <f>E11</f>
        <v>0</v>
      </c>
      <c r="C28" s="176" t="e">
        <f t="shared" si="0"/>
        <v>#VALUE!</v>
      </c>
      <c r="D28" s="21">
        <f>('Month 4'!A104)</f>
        <v>0</v>
      </c>
      <c r="E28" s="27" t="e">
        <f t="shared" si="1"/>
        <v>#VALUE!</v>
      </c>
      <c r="F28" s="293" t="str">
        <f t="shared" si="2"/>
        <v> </v>
      </c>
      <c r="G28" s="291"/>
      <c r="H28" s="292"/>
      <c r="I28" s="93"/>
      <c r="J28" s="294" t="s">
        <v>79</v>
      </c>
      <c r="K28" s="295"/>
      <c r="L28" s="81">
        <v>2</v>
      </c>
    </row>
    <row r="29" spans="2:12" ht="13.5" thickBot="1">
      <c r="B29" s="89">
        <f>F11</f>
        <v>0</v>
      </c>
      <c r="C29" s="176" t="e">
        <f t="shared" si="0"/>
        <v>#VALUE!</v>
      </c>
      <c r="D29" s="21">
        <f>('Month 4'!A140)</f>
        <v>0</v>
      </c>
      <c r="E29" s="27" t="e">
        <f t="shared" si="1"/>
        <v>#VALUE!</v>
      </c>
      <c r="F29" s="293" t="str">
        <f t="shared" si="2"/>
        <v> </v>
      </c>
      <c r="G29" s="291"/>
      <c r="H29" s="292"/>
      <c r="I29" s="162"/>
      <c r="J29" s="294" t="s">
        <v>80</v>
      </c>
      <c r="K29" s="295"/>
      <c r="L29" s="81" t="s">
        <v>69</v>
      </c>
    </row>
    <row r="30" spans="2:11" ht="12.75">
      <c r="B30" s="16"/>
      <c r="K30" s="68"/>
    </row>
    <row r="31" spans="2:11" ht="12.75">
      <c r="B31" s="16"/>
      <c r="C31" s="175"/>
      <c r="D31" s="175"/>
      <c r="K31" s="68"/>
    </row>
    <row r="32" spans="2:11" ht="12.75">
      <c r="B32" s="16"/>
      <c r="K32" s="68"/>
    </row>
    <row r="33" spans="2:11" ht="12.75">
      <c r="B33" s="16"/>
      <c r="K33" s="68"/>
    </row>
    <row r="34" spans="2:11" ht="12.75">
      <c r="B34" s="16"/>
      <c r="K34" s="68"/>
    </row>
    <row r="35" spans="2:11" ht="12.75">
      <c r="B35" s="16"/>
      <c r="K35" s="68"/>
    </row>
    <row r="36" ht="12.75">
      <c r="K36" s="68"/>
    </row>
    <row r="37" ht="12.75">
      <c r="K37" s="68"/>
    </row>
    <row r="38" ht="12.75">
      <c r="K38" s="68"/>
    </row>
    <row r="39" ht="12.75">
      <c r="K39" s="68"/>
    </row>
    <row r="40" ht="12.75">
      <c r="K40" s="68"/>
    </row>
    <row r="41" ht="12.75">
      <c r="K41" s="68"/>
    </row>
    <row r="42" ht="12.75">
      <c r="K42" s="68"/>
    </row>
    <row r="43" ht="12.75">
      <c r="K43" s="68"/>
    </row>
  </sheetData>
  <sheetProtection password="CAAB" sheet="1" objects="1" scenarios="1"/>
  <mergeCells count="43">
    <mergeCell ref="F28:H28"/>
    <mergeCell ref="F29:H29"/>
    <mergeCell ref="J28:K28"/>
    <mergeCell ref="J29:K29"/>
    <mergeCell ref="F17:H17"/>
    <mergeCell ref="F18:H18"/>
    <mergeCell ref="F19:H19"/>
    <mergeCell ref="F27:H27"/>
    <mergeCell ref="F25:H25"/>
    <mergeCell ref="F12:H12"/>
    <mergeCell ref="F14:H14"/>
    <mergeCell ref="F15:H15"/>
    <mergeCell ref="F16:H16"/>
    <mergeCell ref="F13:H13"/>
    <mergeCell ref="J22:K22"/>
    <mergeCell ref="J23:K23"/>
    <mergeCell ref="F20:H20"/>
    <mergeCell ref="F21:H21"/>
    <mergeCell ref="F22:H22"/>
    <mergeCell ref="F23:H23"/>
    <mergeCell ref="K2:L2"/>
    <mergeCell ref="H7:I7"/>
    <mergeCell ref="H6:I6"/>
    <mergeCell ref="F26:H26"/>
    <mergeCell ref="J13:L13"/>
    <mergeCell ref="J14:K14"/>
    <mergeCell ref="J15:K15"/>
    <mergeCell ref="J16:K16"/>
    <mergeCell ref="J17:K17"/>
    <mergeCell ref="F24:H24"/>
    <mergeCell ref="B2:C2"/>
    <mergeCell ref="D2:E2"/>
    <mergeCell ref="F2:F3"/>
    <mergeCell ref="B6:F6"/>
    <mergeCell ref="B5:F5"/>
    <mergeCell ref="J18:K18"/>
    <mergeCell ref="J19:K19"/>
    <mergeCell ref="J20:K20"/>
    <mergeCell ref="J21:K21"/>
    <mergeCell ref="J24:K24"/>
    <mergeCell ref="J25:K25"/>
    <mergeCell ref="J26:K26"/>
    <mergeCell ref="J27:K27"/>
  </mergeCells>
  <conditionalFormatting sqref="I11 C8:G11">
    <cfRule type="cellIs" priority="1" dxfId="1" operator="lessThan" stopIfTrue="1">
      <formula>0</formula>
    </cfRule>
  </conditionalFormatting>
  <conditionalFormatting sqref="F14:F29">
    <cfRule type="cellIs" priority="2" dxfId="1" operator="equal" stopIfTrue="1">
      <formula>"MORE EFFORT PLEASE"</formula>
    </cfRule>
  </conditionalFormatting>
  <conditionalFormatting sqref="D31">
    <cfRule type="cellIs" priority="3" dxfId="4" operator="greaterThan" stopIfTrue="1">
      <formula>"c31"</formula>
    </cfRule>
  </conditionalFormatting>
  <conditionalFormatting sqref="C13:C29">
    <cfRule type="cellIs" priority="4" dxfId="4" operator="greaterThan" stopIfTrue="1">
      <formula>$I$4</formula>
    </cfRule>
  </conditionalFormatting>
  <conditionalFormatting sqref="B5:F5">
    <cfRule type="cellIs" priority="5" dxfId="5" operator="equal" stopIfTrue="1">
      <formula>"BMI TOO LOW ---- SEE LEADER!"</formula>
    </cfRule>
  </conditionalFormatting>
  <printOptions horizontalCentered="1" verticalCentered="1"/>
  <pageMargins left="0.7480314960629921" right="0.7480314960629921" top="0.984251968503937" bottom="0.984251968503937" header="0.5118110236220472" footer="0.5118110236220472"/>
  <pageSetup horizontalDpi="300" verticalDpi="300" orientation="landscape" paperSize="9" scale="76" r:id="rId1"/>
</worksheet>
</file>

<file path=xl/worksheets/sheet7.xml><?xml version="1.0" encoding="utf-8"?>
<worksheet xmlns="http://schemas.openxmlformats.org/spreadsheetml/2006/main" xmlns:r="http://schemas.openxmlformats.org/officeDocument/2006/relationships">
  <dimension ref="A2:M155"/>
  <sheetViews>
    <sheetView workbookViewId="0" topLeftCell="A4">
      <selection activeCell="N4" sqref="N4"/>
    </sheetView>
  </sheetViews>
  <sheetFormatPr defaultColWidth="9.140625" defaultRowHeight="12.75"/>
  <cols>
    <col min="1" max="1" width="15.00390625" style="179" customWidth="1"/>
    <col min="2" max="6" width="9.140625" style="179" customWidth="1"/>
    <col min="7" max="7" width="2.28125" style="179" customWidth="1"/>
    <col min="8" max="8" width="15.7109375" style="179" customWidth="1"/>
    <col min="9" max="16384" width="9.140625" style="179" customWidth="1"/>
  </cols>
  <sheetData>
    <row r="2" spans="1:13" ht="31.5">
      <c r="A2" s="177" t="s">
        <v>98</v>
      </c>
      <c r="B2" s="178" t="s">
        <v>99</v>
      </c>
      <c r="C2" s="178" t="s">
        <v>100</v>
      </c>
      <c r="D2" s="178" t="s">
        <v>101</v>
      </c>
      <c r="E2" s="178" t="s">
        <v>102</v>
      </c>
      <c r="F2" s="178" t="s">
        <v>103</v>
      </c>
      <c r="H2" s="177" t="s">
        <v>104</v>
      </c>
      <c r="I2" s="178" t="s">
        <v>99</v>
      </c>
      <c r="J2" s="178" t="s">
        <v>100</v>
      </c>
      <c r="K2" s="178" t="s">
        <v>101</v>
      </c>
      <c r="L2" s="178" t="s">
        <v>102</v>
      </c>
      <c r="M2" s="178" t="s">
        <v>103</v>
      </c>
    </row>
    <row r="3" spans="1:13" ht="27">
      <c r="A3" s="180" t="s">
        <v>105</v>
      </c>
      <c r="B3" s="180" t="s">
        <v>106</v>
      </c>
      <c r="C3" s="180" t="s">
        <v>107</v>
      </c>
      <c r="D3" s="180" t="s">
        <v>108</v>
      </c>
      <c r="E3" s="180" t="s">
        <v>109</v>
      </c>
      <c r="F3" s="180" t="s">
        <v>110</v>
      </c>
      <c r="H3" s="180" t="s">
        <v>111</v>
      </c>
      <c r="I3" s="180">
        <v>30</v>
      </c>
      <c r="J3" s="180">
        <v>6</v>
      </c>
      <c r="K3" s="180" t="s">
        <v>112</v>
      </c>
      <c r="L3" s="180" t="s">
        <v>113</v>
      </c>
      <c r="M3" s="180" t="s">
        <v>114</v>
      </c>
    </row>
    <row r="4" spans="1:13" ht="18">
      <c r="A4" s="178" t="s">
        <v>115</v>
      </c>
      <c r="B4" s="178">
        <v>60</v>
      </c>
      <c r="C4" s="178">
        <v>13</v>
      </c>
      <c r="D4" s="178" t="s">
        <v>116</v>
      </c>
      <c r="E4" s="178" t="s">
        <v>117</v>
      </c>
      <c r="F4" s="178" t="s">
        <v>118</v>
      </c>
      <c r="H4" s="180" t="s">
        <v>119</v>
      </c>
      <c r="I4" s="180">
        <v>30</v>
      </c>
      <c r="J4" s="180">
        <v>6</v>
      </c>
      <c r="K4" s="180" t="s">
        <v>112</v>
      </c>
      <c r="L4" s="180" t="s">
        <v>113</v>
      </c>
      <c r="M4" s="180" t="s">
        <v>114</v>
      </c>
    </row>
    <row r="5" spans="1:13" ht="18">
      <c r="A5" s="178" t="s">
        <v>120</v>
      </c>
      <c r="B5" s="178">
        <v>50</v>
      </c>
      <c r="C5" s="178">
        <v>13</v>
      </c>
      <c r="D5" s="178" t="s">
        <v>121</v>
      </c>
      <c r="E5" s="178" t="s">
        <v>122</v>
      </c>
      <c r="F5" s="178" t="s">
        <v>123</v>
      </c>
      <c r="H5" s="180" t="s">
        <v>124</v>
      </c>
      <c r="I5" s="180">
        <v>30</v>
      </c>
      <c r="J5" s="180">
        <v>7</v>
      </c>
      <c r="K5" s="180" t="s">
        <v>112</v>
      </c>
      <c r="L5" s="180" t="s">
        <v>113</v>
      </c>
      <c r="M5" s="180" t="s">
        <v>125</v>
      </c>
    </row>
    <row r="6" spans="1:13" ht="27">
      <c r="A6" s="178" t="s">
        <v>126</v>
      </c>
      <c r="B6" s="178">
        <v>50</v>
      </c>
      <c r="C6" s="178">
        <v>14</v>
      </c>
      <c r="D6" s="178" t="s">
        <v>116</v>
      </c>
      <c r="E6" s="178" t="s">
        <v>117</v>
      </c>
      <c r="F6" s="178" t="s">
        <v>127</v>
      </c>
      <c r="H6" s="180" t="s">
        <v>128</v>
      </c>
      <c r="I6" s="180">
        <v>30</v>
      </c>
      <c r="J6" s="180">
        <v>7</v>
      </c>
      <c r="K6" s="180" t="s">
        <v>129</v>
      </c>
      <c r="L6" s="180" t="s">
        <v>130</v>
      </c>
      <c r="M6" s="180" t="s">
        <v>125</v>
      </c>
    </row>
    <row r="7" spans="1:13" ht="18">
      <c r="A7" s="181" t="s">
        <v>131</v>
      </c>
      <c r="B7" s="181">
        <v>57</v>
      </c>
      <c r="C7" s="181">
        <v>15</v>
      </c>
      <c r="D7" s="181" t="s">
        <v>109</v>
      </c>
      <c r="E7" s="181" t="s">
        <v>132</v>
      </c>
      <c r="F7" s="181" t="s">
        <v>127</v>
      </c>
      <c r="H7" s="180" t="s">
        <v>133</v>
      </c>
      <c r="I7" s="180">
        <v>30</v>
      </c>
      <c r="J7" s="180">
        <v>8</v>
      </c>
      <c r="K7" s="180" t="s">
        <v>134</v>
      </c>
      <c r="L7" s="180" t="s">
        <v>135</v>
      </c>
      <c r="M7" s="180" t="s">
        <v>123</v>
      </c>
    </row>
    <row r="8" spans="1:13" ht="18">
      <c r="A8" s="181" t="s">
        <v>136</v>
      </c>
      <c r="B8" s="181">
        <v>57</v>
      </c>
      <c r="C8" s="181">
        <v>17</v>
      </c>
      <c r="D8" s="181" t="s">
        <v>109</v>
      </c>
      <c r="E8" s="181" t="s">
        <v>132</v>
      </c>
      <c r="F8" s="181" t="s">
        <v>137</v>
      </c>
      <c r="H8" s="180" t="s">
        <v>138</v>
      </c>
      <c r="I8" s="180">
        <v>30</v>
      </c>
      <c r="J8" s="180">
        <v>8</v>
      </c>
      <c r="K8" s="180" t="s">
        <v>139</v>
      </c>
      <c r="L8" s="180" t="s">
        <v>135</v>
      </c>
      <c r="M8" s="180" t="s">
        <v>123</v>
      </c>
    </row>
    <row r="9" spans="1:13" ht="18">
      <c r="A9" s="181" t="s">
        <v>140</v>
      </c>
      <c r="B9" s="181">
        <v>50</v>
      </c>
      <c r="C9" s="181">
        <v>17</v>
      </c>
      <c r="D9" s="181" t="s">
        <v>109</v>
      </c>
      <c r="E9" s="181" t="s">
        <v>132</v>
      </c>
      <c r="F9" s="181" t="s">
        <v>141</v>
      </c>
      <c r="H9" s="180" t="s">
        <v>142</v>
      </c>
      <c r="I9" s="180">
        <v>50</v>
      </c>
      <c r="J9" s="180">
        <v>8</v>
      </c>
      <c r="K9" s="180" t="s">
        <v>143</v>
      </c>
      <c r="L9" s="180" t="s">
        <v>144</v>
      </c>
      <c r="M9" s="180" t="s">
        <v>145</v>
      </c>
    </row>
    <row r="10" spans="1:13" ht="27">
      <c r="A10" s="181" t="s">
        <v>146</v>
      </c>
      <c r="B10" s="181">
        <v>57</v>
      </c>
      <c r="C10" s="181">
        <v>20</v>
      </c>
      <c r="D10" s="181" t="s">
        <v>109</v>
      </c>
      <c r="E10" s="181" t="s">
        <v>132</v>
      </c>
      <c r="F10" s="181" t="s">
        <v>147</v>
      </c>
      <c r="H10" s="180" t="s">
        <v>148</v>
      </c>
      <c r="I10" s="180">
        <v>50</v>
      </c>
      <c r="J10" s="180">
        <v>8</v>
      </c>
      <c r="K10" s="180" t="s">
        <v>149</v>
      </c>
      <c r="L10" s="180" t="s">
        <v>150</v>
      </c>
      <c r="M10" s="180" t="s">
        <v>145</v>
      </c>
    </row>
    <row r="11" spans="1:13" ht="27">
      <c r="A11" s="181" t="s">
        <v>151</v>
      </c>
      <c r="B11" s="181">
        <v>80</v>
      </c>
      <c r="C11" s="181">
        <v>16</v>
      </c>
      <c r="D11" s="181" t="s">
        <v>152</v>
      </c>
      <c r="E11" s="181" t="s">
        <v>153</v>
      </c>
      <c r="F11" s="181" t="s">
        <v>114</v>
      </c>
      <c r="H11" s="180" t="s">
        <v>154</v>
      </c>
      <c r="I11" s="180">
        <v>30</v>
      </c>
      <c r="J11" s="180">
        <v>9</v>
      </c>
      <c r="K11" s="180" t="s">
        <v>155</v>
      </c>
      <c r="L11" s="180" t="s">
        <v>135</v>
      </c>
      <c r="M11" s="180" t="s">
        <v>137</v>
      </c>
    </row>
    <row r="12" spans="1:13" ht="18">
      <c r="A12" s="181" t="s">
        <v>156</v>
      </c>
      <c r="B12" s="181">
        <v>57</v>
      </c>
      <c r="C12" s="181">
        <v>17</v>
      </c>
      <c r="D12" s="181" t="s">
        <v>157</v>
      </c>
      <c r="E12" s="181" t="s">
        <v>158</v>
      </c>
      <c r="F12" s="181" t="s">
        <v>137</v>
      </c>
      <c r="H12" s="180" t="s">
        <v>159</v>
      </c>
      <c r="I12" s="180">
        <v>30</v>
      </c>
      <c r="J12" s="180">
        <v>9</v>
      </c>
      <c r="K12" s="180" t="s">
        <v>155</v>
      </c>
      <c r="L12" s="180" t="s">
        <v>135</v>
      </c>
      <c r="M12" s="180" t="s">
        <v>137</v>
      </c>
    </row>
    <row r="13" spans="1:13" ht="18">
      <c r="A13" s="181" t="s">
        <v>160</v>
      </c>
      <c r="B13" s="181">
        <v>47</v>
      </c>
      <c r="C13" s="181">
        <v>17</v>
      </c>
      <c r="D13" s="181" t="s">
        <v>161</v>
      </c>
      <c r="E13" s="181" t="s">
        <v>162</v>
      </c>
      <c r="F13" s="181" t="s">
        <v>147</v>
      </c>
      <c r="H13" s="180" t="s">
        <v>163</v>
      </c>
      <c r="I13" s="180">
        <v>30</v>
      </c>
      <c r="J13" s="180">
        <v>9</v>
      </c>
      <c r="K13" s="180" t="s">
        <v>155</v>
      </c>
      <c r="L13" s="180" t="s">
        <v>164</v>
      </c>
      <c r="M13" s="180" t="s">
        <v>137</v>
      </c>
    </row>
    <row r="14" spans="1:13" ht="18">
      <c r="A14" s="181" t="s">
        <v>165</v>
      </c>
      <c r="B14" s="181">
        <v>63</v>
      </c>
      <c r="C14" s="181">
        <v>17</v>
      </c>
      <c r="D14" s="181" t="s">
        <v>166</v>
      </c>
      <c r="E14" s="181" t="s">
        <v>167</v>
      </c>
      <c r="F14" s="181" t="s">
        <v>123</v>
      </c>
      <c r="H14" s="180" t="s">
        <v>168</v>
      </c>
      <c r="I14" s="180">
        <v>30</v>
      </c>
      <c r="J14" s="180">
        <v>10</v>
      </c>
      <c r="K14" s="180" t="s">
        <v>169</v>
      </c>
      <c r="L14" s="180" t="s">
        <v>170</v>
      </c>
      <c r="M14" s="180" t="s">
        <v>141</v>
      </c>
    </row>
    <row r="15" spans="8:13" ht="18">
      <c r="H15" s="180" t="s">
        <v>171</v>
      </c>
      <c r="I15" s="180">
        <v>30</v>
      </c>
      <c r="J15" s="180">
        <v>10</v>
      </c>
      <c r="K15" s="180" t="s">
        <v>113</v>
      </c>
      <c r="L15" s="180" t="s">
        <v>170</v>
      </c>
      <c r="M15" s="180" t="s">
        <v>141</v>
      </c>
    </row>
    <row r="16" spans="1:13" ht="27">
      <c r="A16" s="182" t="s">
        <v>7</v>
      </c>
      <c r="B16" s="183" t="s">
        <v>99</v>
      </c>
      <c r="C16" s="183" t="s">
        <v>100</v>
      </c>
      <c r="D16" s="183" t="s">
        <v>101</v>
      </c>
      <c r="E16" s="183" t="s">
        <v>102</v>
      </c>
      <c r="F16" s="183" t="s">
        <v>103</v>
      </c>
      <c r="H16" s="180" t="s">
        <v>172</v>
      </c>
      <c r="I16" s="180">
        <v>30</v>
      </c>
      <c r="J16" s="180">
        <v>10</v>
      </c>
      <c r="K16" s="180" t="s">
        <v>169</v>
      </c>
      <c r="L16" s="180" t="s">
        <v>173</v>
      </c>
      <c r="M16" s="180" t="s">
        <v>141</v>
      </c>
    </row>
    <row r="17" spans="1:13" ht="15.75">
      <c r="A17" s="184" t="s">
        <v>174</v>
      </c>
      <c r="B17" s="185"/>
      <c r="C17" s="185"/>
      <c r="D17" s="185"/>
      <c r="E17" s="185"/>
      <c r="F17" s="185"/>
      <c r="H17" s="180" t="s">
        <v>175</v>
      </c>
      <c r="I17" s="180">
        <v>30</v>
      </c>
      <c r="J17" s="180">
        <v>10</v>
      </c>
      <c r="K17" s="180" t="s">
        <v>176</v>
      </c>
      <c r="L17" s="180" t="s">
        <v>177</v>
      </c>
      <c r="M17" s="180" t="s">
        <v>141</v>
      </c>
    </row>
    <row r="18" spans="1:13" ht="18">
      <c r="A18" s="180" t="s">
        <v>178</v>
      </c>
      <c r="B18" s="180">
        <v>30</v>
      </c>
      <c r="C18" s="180">
        <v>2</v>
      </c>
      <c r="D18" s="180" t="s">
        <v>179</v>
      </c>
      <c r="E18" s="180" t="s">
        <v>180</v>
      </c>
      <c r="F18" s="180" t="s">
        <v>181</v>
      </c>
      <c r="H18" s="180" t="s">
        <v>182</v>
      </c>
      <c r="I18" s="180">
        <v>30</v>
      </c>
      <c r="J18" s="180">
        <v>10</v>
      </c>
      <c r="K18" s="180" t="s">
        <v>113</v>
      </c>
      <c r="L18" s="180" t="s">
        <v>170</v>
      </c>
      <c r="M18" s="180" t="s">
        <v>141</v>
      </c>
    </row>
    <row r="19" spans="1:13" ht="18">
      <c r="A19" s="180" t="s">
        <v>183</v>
      </c>
      <c r="B19" s="180">
        <v>30</v>
      </c>
      <c r="C19" s="180">
        <v>6</v>
      </c>
      <c r="D19" s="180" t="s">
        <v>184</v>
      </c>
      <c r="E19" s="180" t="s">
        <v>185</v>
      </c>
      <c r="F19" s="180" t="s">
        <v>114</v>
      </c>
      <c r="H19" s="178" t="s">
        <v>186</v>
      </c>
      <c r="I19" s="178">
        <v>30</v>
      </c>
      <c r="J19" s="178">
        <v>11</v>
      </c>
      <c r="K19" s="178" t="s">
        <v>113</v>
      </c>
      <c r="L19" s="178" t="s">
        <v>170</v>
      </c>
      <c r="M19" s="178" t="s">
        <v>147</v>
      </c>
    </row>
    <row r="20" spans="1:13" ht="18">
      <c r="A20" s="180" t="s">
        <v>187</v>
      </c>
      <c r="B20" s="180">
        <v>30</v>
      </c>
      <c r="C20" s="180">
        <v>7</v>
      </c>
      <c r="D20" s="180" t="s">
        <v>184</v>
      </c>
      <c r="E20" s="180" t="s">
        <v>185</v>
      </c>
      <c r="F20" s="180" t="s">
        <v>125</v>
      </c>
      <c r="H20" s="178" t="s">
        <v>188</v>
      </c>
      <c r="I20" s="178">
        <v>50</v>
      </c>
      <c r="J20" s="178">
        <v>12</v>
      </c>
      <c r="K20" s="178" t="s">
        <v>189</v>
      </c>
      <c r="L20" s="178" t="s">
        <v>190</v>
      </c>
      <c r="M20" s="178" t="s">
        <v>125</v>
      </c>
    </row>
    <row r="21" spans="1:13" ht="18">
      <c r="A21" s="180" t="s">
        <v>191</v>
      </c>
      <c r="B21" s="180">
        <v>30</v>
      </c>
      <c r="C21" s="180">
        <v>10</v>
      </c>
      <c r="D21" s="180" t="s">
        <v>192</v>
      </c>
      <c r="E21" s="180" t="s">
        <v>193</v>
      </c>
      <c r="F21" s="180" t="s">
        <v>141</v>
      </c>
      <c r="H21" s="181" t="s">
        <v>194</v>
      </c>
      <c r="I21" s="181">
        <v>30</v>
      </c>
      <c r="J21" s="181">
        <v>15</v>
      </c>
      <c r="K21" s="181" t="s">
        <v>195</v>
      </c>
      <c r="L21" s="181" t="s">
        <v>196</v>
      </c>
      <c r="M21" s="181" t="s">
        <v>197</v>
      </c>
    </row>
    <row r="22" spans="1:13" ht="18">
      <c r="A22" s="180" t="s">
        <v>198</v>
      </c>
      <c r="B22" s="180">
        <v>30</v>
      </c>
      <c r="C22" s="180">
        <v>10</v>
      </c>
      <c r="D22" s="180" t="s">
        <v>199</v>
      </c>
      <c r="E22" s="180" t="s">
        <v>193</v>
      </c>
      <c r="F22" s="180" t="s">
        <v>141</v>
      </c>
      <c r="H22" s="181" t="s">
        <v>200</v>
      </c>
      <c r="I22" s="181">
        <v>30</v>
      </c>
      <c r="J22" s="181">
        <v>15</v>
      </c>
      <c r="K22" s="181" t="s">
        <v>201</v>
      </c>
      <c r="L22" s="181" t="s">
        <v>202</v>
      </c>
      <c r="M22" s="181" t="s">
        <v>197</v>
      </c>
    </row>
    <row r="23" spans="1:13" ht="18">
      <c r="A23" s="178" t="s">
        <v>203</v>
      </c>
      <c r="B23" s="178">
        <v>30</v>
      </c>
      <c r="C23" s="178">
        <v>12</v>
      </c>
      <c r="D23" s="178" t="s">
        <v>204</v>
      </c>
      <c r="E23" s="180" t="s">
        <v>205</v>
      </c>
      <c r="F23" s="180" t="s">
        <v>206</v>
      </c>
      <c r="H23" s="181" t="s">
        <v>207</v>
      </c>
      <c r="I23" s="181">
        <v>70</v>
      </c>
      <c r="J23" s="181">
        <v>25</v>
      </c>
      <c r="K23" s="181" t="s">
        <v>208</v>
      </c>
      <c r="L23" s="181" t="s">
        <v>209</v>
      </c>
      <c r="M23" s="181" t="s">
        <v>147</v>
      </c>
    </row>
    <row r="24" spans="1:6" ht="12.75">
      <c r="A24" s="178" t="s">
        <v>210</v>
      </c>
      <c r="B24" s="178">
        <v>30</v>
      </c>
      <c r="C24" s="178">
        <v>13</v>
      </c>
      <c r="D24" s="178" t="s">
        <v>211</v>
      </c>
      <c r="E24" s="178" t="s">
        <v>212</v>
      </c>
      <c r="F24" s="178" t="s">
        <v>213</v>
      </c>
    </row>
    <row r="25" spans="1:13" ht="27">
      <c r="A25" s="178" t="s">
        <v>214</v>
      </c>
      <c r="B25" s="178">
        <v>30</v>
      </c>
      <c r="C25" s="178">
        <v>13</v>
      </c>
      <c r="D25" s="178" t="s">
        <v>185</v>
      </c>
      <c r="E25" s="178" t="s">
        <v>205</v>
      </c>
      <c r="F25" s="178" t="s">
        <v>213</v>
      </c>
      <c r="H25" s="177" t="s">
        <v>215</v>
      </c>
      <c r="I25" s="178" t="s">
        <v>99</v>
      </c>
      <c r="J25" s="178" t="s">
        <v>100</v>
      </c>
      <c r="K25" s="178" t="s">
        <v>101</v>
      </c>
      <c r="L25" s="178" t="s">
        <v>102</v>
      </c>
      <c r="M25" s="178" t="s">
        <v>103</v>
      </c>
    </row>
    <row r="26" spans="1:13" ht="18">
      <c r="A26" s="178" t="s">
        <v>216</v>
      </c>
      <c r="B26" s="178">
        <v>30</v>
      </c>
      <c r="C26" s="178">
        <v>14</v>
      </c>
      <c r="D26" s="178" t="s">
        <v>185</v>
      </c>
      <c r="E26" s="178" t="s">
        <v>205</v>
      </c>
      <c r="F26" s="178" t="s">
        <v>217</v>
      </c>
      <c r="H26" s="180" t="s">
        <v>218</v>
      </c>
      <c r="I26" s="180">
        <v>150</v>
      </c>
      <c r="J26" s="180">
        <v>6</v>
      </c>
      <c r="K26" s="180" t="s">
        <v>219</v>
      </c>
      <c r="L26" s="180" t="s">
        <v>185</v>
      </c>
      <c r="M26" s="180" t="s">
        <v>220</v>
      </c>
    </row>
    <row r="27" spans="1:13" ht="27">
      <c r="A27" s="181" t="s">
        <v>221</v>
      </c>
      <c r="B27" s="181">
        <v>30</v>
      </c>
      <c r="C27" s="181">
        <v>15</v>
      </c>
      <c r="D27" s="181" t="s">
        <v>212</v>
      </c>
      <c r="E27" s="181" t="s">
        <v>205</v>
      </c>
      <c r="F27" s="181" t="s">
        <v>197</v>
      </c>
      <c r="H27" s="180" t="s">
        <v>222</v>
      </c>
      <c r="I27" s="180">
        <v>20</v>
      </c>
      <c r="J27" s="180">
        <v>8</v>
      </c>
      <c r="K27" s="180" t="s">
        <v>223</v>
      </c>
      <c r="L27" s="180" t="s">
        <v>224</v>
      </c>
      <c r="M27" s="180" t="s">
        <v>206</v>
      </c>
    </row>
    <row r="28" spans="1:13" ht="27">
      <c r="A28" s="181" t="s">
        <v>225</v>
      </c>
      <c r="B28" s="181">
        <v>30</v>
      </c>
      <c r="C28" s="181">
        <v>15</v>
      </c>
      <c r="D28" s="181" t="s">
        <v>226</v>
      </c>
      <c r="E28" s="181" t="s">
        <v>205</v>
      </c>
      <c r="F28" s="181" t="s">
        <v>197</v>
      </c>
      <c r="H28" s="180" t="s">
        <v>227</v>
      </c>
      <c r="I28" s="180">
        <v>150</v>
      </c>
      <c r="J28" s="180">
        <v>8</v>
      </c>
      <c r="K28" s="180" t="s">
        <v>228</v>
      </c>
      <c r="L28" s="180" t="s">
        <v>229</v>
      </c>
      <c r="M28" s="180" t="s">
        <v>230</v>
      </c>
    </row>
    <row r="29" spans="1:13" ht="36">
      <c r="A29" s="181" t="s">
        <v>231</v>
      </c>
      <c r="B29" s="181">
        <v>30</v>
      </c>
      <c r="C29" s="181">
        <v>15</v>
      </c>
      <c r="D29" s="181" t="s">
        <v>226</v>
      </c>
      <c r="E29" s="181" t="s">
        <v>205</v>
      </c>
      <c r="F29" s="181" t="s">
        <v>197</v>
      </c>
      <c r="H29" s="180" t="s">
        <v>232</v>
      </c>
      <c r="I29" s="180">
        <v>150</v>
      </c>
      <c r="J29" s="180">
        <v>9</v>
      </c>
      <c r="K29" s="180" t="s">
        <v>219</v>
      </c>
      <c r="L29" s="180" t="s">
        <v>185</v>
      </c>
      <c r="M29" s="180" t="s">
        <v>233</v>
      </c>
    </row>
    <row r="30" spans="1:13" ht="27">
      <c r="A30" s="181" t="s">
        <v>234</v>
      </c>
      <c r="B30" s="181">
        <v>30</v>
      </c>
      <c r="C30" s="181">
        <v>15</v>
      </c>
      <c r="D30" s="181" t="s">
        <v>226</v>
      </c>
      <c r="E30" s="181" t="s">
        <v>205</v>
      </c>
      <c r="F30" s="181" t="s">
        <v>197</v>
      </c>
      <c r="H30" s="180" t="s">
        <v>235</v>
      </c>
      <c r="I30" s="180">
        <v>150</v>
      </c>
      <c r="J30" s="180">
        <v>9</v>
      </c>
      <c r="K30" s="180" t="s">
        <v>219</v>
      </c>
      <c r="L30" s="180" t="s">
        <v>185</v>
      </c>
      <c r="M30" s="186" t="s">
        <v>233</v>
      </c>
    </row>
    <row r="31" spans="1:13" ht="27">
      <c r="A31" s="181" t="s">
        <v>236</v>
      </c>
      <c r="B31" s="181">
        <v>30</v>
      </c>
      <c r="C31" s="181">
        <v>16</v>
      </c>
      <c r="D31" s="181" t="s">
        <v>226</v>
      </c>
      <c r="E31" s="181" t="s">
        <v>205</v>
      </c>
      <c r="F31" s="181" t="s">
        <v>237</v>
      </c>
      <c r="H31" s="178" t="s">
        <v>238</v>
      </c>
      <c r="I31" s="178">
        <v>150</v>
      </c>
      <c r="J31" s="178">
        <v>11</v>
      </c>
      <c r="K31" s="178" t="s">
        <v>192</v>
      </c>
      <c r="L31" s="178" t="s">
        <v>193</v>
      </c>
      <c r="M31" s="178" t="s">
        <v>239</v>
      </c>
    </row>
    <row r="32" spans="1:13" ht="27">
      <c r="A32" s="181" t="s">
        <v>240</v>
      </c>
      <c r="B32" s="181">
        <v>30</v>
      </c>
      <c r="C32" s="181">
        <v>16</v>
      </c>
      <c r="D32" s="181" t="s">
        <v>226</v>
      </c>
      <c r="E32" s="181" t="s">
        <v>205</v>
      </c>
      <c r="F32" s="181" t="s">
        <v>237</v>
      </c>
      <c r="H32" s="178" t="s">
        <v>241</v>
      </c>
      <c r="I32" s="178">
        <v>150</v>
      </c>
      <c r="J32" s="178">
        <v>12</v>
      </c>
      <c r="K32" s="178" t="s">
        <v>192</v>
      </c>
      <c r="L32" s="178" t="s">
        <v>193</v>
      </c>
      <c r="M32" s="178" t="s">
        <v>242</v>
      </c>
    </row>
    <row r="33" spans="1:13" ht="27">
      <c r="A33" s="181" t="s">
        <v>243</v>
      </c>
      <c r="B33" s="181">
        <v>30</v>
      </c>
      <c r="C33" s="181">
        <v>16</v>
      </c>
      <c r="D33" s="181" t="s">
        <v>226</v>
      </c>
      <c r="E33" s="181" t="s">
        <v>205</v>
      </c>
      <c r="F33" s="181" t="s">
        <v>237</v>
      </c>
      <c r="H33" s="178" t="s">
        <v>244</v>
      </c>
      <c r="I33" s="178">
        <v>150</v>
      </c>
      <c r="J33" s="178">
        <v>13</v>
      </c>
      <c r="K33" s="178" t="s">
        <v>185</v>
      </c>
      <c r="L33" s="178" t="s">
        <v>245</v>
      </c>
      <c r="M33" s="178" t="s">
        <v>246</v>
      </c>
    </row>
    <row r="34" spans="1:13" ht="27">
      <c r="A34" s="181" t="s">
        <v>247</v>
      </c>
      <c r="B34" s="181">
        <v>30</v>
      </c>
      <c r="C34" s="181">
        <v>17</v>
      </c>
      <c r="D34" s="181" t="s">
        <v>226</v>
      </c>
      <c r="E34" s="181" t="s">
        <v>205</v>
      </c>
      <c r="F34" s="181" t="s">
        <v>237</v>
      </c>
      <c r="H34" s="181" t="s">
        <v>248</v>
      </c>
      <c r="I34" s="181">
        <v>150</v>
      </c>
      <c r="J34" s="181">
        <v>16</v>
      </c>
      <c r="K34" s="181" t="s">
        <v>185</v>
      </c>
      <c r="L34" s="181" t="s">
        <v>205</v>
      </c>
      <c r="M34" s="181" t="s">
        <v>249</v>
      </c>
    </row>
    <row r="35" spans="1:13" ht="27">
      <c r="A35" s="181" t="s">
        <v>250</v>
      </c>
      <c r="B35" s="181">
        <v>30</v>
      </c>
      <c r="C35" s="181">
        <v>20</v>
      </c>
      <c r="D35" s="181" t="s">
        <v>251</v>
      </c>
      <c r="E35" s="181" t="s">
        <v>252</v>
      </c>
      <c r="F35" s="181" t="s">
        <v>253</v>
      </c>
      <c r="H35" s="181" t="s">
        <v>254</v>
      </c>
      <c r="I35" s="181">
        <v>150</v>
      </c>
      <c r="J35" s="181">
        <v>18</v>
      </c>
      <c r="K35" s="181" t="s">
        <v>204</v>
      </c>
      <c r="L35" s="181" t="s">
        <v>205</v>
      </c>
      <c r="M35" s="181" t="s">
        <v>255</v>
      </c>
    </row>
    <row r="36" spans="1:13" ht="45">
      <c r="A36" s="181" t="s">
        <v>256</v>
      </c>
      <c r="B36" s="181">
        <v>30</v>
      </c>
      <c r="C36" s="181">
        <v>21</v>
      </c>
      <c r="D36" s="181" t="s">
        <v>245</v>
      </c>
      <c r="E36" s="181" t="s">
        <v>252</v>
      </c>
      <c r="F36" s="181" t="s">
        <v>257</v>
      </c>
      <c r="H36" s="181" t="s">
        <v>258</v>
      </c>
      <c r="I36" s="181">
        <v>150</v>
      </c>
      <c r="J36" s="181">
        <v>19</v>
      </c>
      <c r="K36" s="181" t="s">
        <v>245</v>
      </c>
      <c r="L36" s="181" t="s">
        <v>259</v>
      </c>
      <c r="M36" s="181" t="s">
        <v>260</v>
      </c>
    </row>
    <row r="37" spans="1:13" ht="18">
      <c r="A37" s="181" t="s">
        <v>261</v>
      </c>
      <c r="B37" s="181">
        <v>30</v>
      </c>
      <c r="C37" s="181">
        <v>21</v>
      </c>
      <c r="D37" s="181" t="s">
        <v>245</v>
      </c>
      <c r="E37" s="181" t="s">
        <v>252</v>
      </c>
      <c r="F37" s="181" t="s">
        <v>257</v>
      </c>
      <c r="H37" s="181" t="s">
        <v>262</v>
      </c>
      <c r="I37" s="181">
        <v>150</v>
      </c>
      <c r="J37" s="181">
        <v>22</v>
      </c>
      <c r="K37" s="181" t="s">
        <v>263</v>
      </c>
      <c r="L37" s="181" t="s">
        <v>252</v>
      </c>
      <c r="M37" s="181" t="s">
        <v>264</v>
      </c>
    </row>
    <row r="38" spans="8:13" ht="18">
      <c r="H38" s="181" t="s">
        <v>265</v>
      </c>
      <c r="I38" s="181">
        <v>150</v>
      </c>
      <c r="J38" s="181">
        <v>23</v>
      </c>
      <c r="K38" s="181" t="s">
        <v>193</v>
      </c>
      <c r="L38" s="181" t="s">
        <v>252</v>
      </c>
      <c r="M38" s="181" t="s">
        <v>110</v>
      </c>
    </row>
    <row r="39" spans="1:13" ht="27">
      <c r="A39" s="177" t="s">
        <v>215</v>
      </c>
      <c r="B39" s="178" t="s">
        <v>99</v>
      </c>
      <c r="C39" s="178" t="s">
        <v>100</v>
      </c>
      <c r="D39" s="178" t="s">
        <v>101</v>
      </c>
      <c r="E39" s="178" t="s">
        <v>102</v>
      </c>
      <c r="F39" s="178" t="s">
        <v>103</v>
      </c>
      <c r="H39" s="181" t="s">
        <v>266</v>
      </c>
      <c r="I39" s="181">
        <v>150</v>
      </c>
      <c r="J39" s="181">
        <v>23</v>
      </c>
      <c r="K39" s="181" t="s">
        <v>193</v>
      </c>
      <c r="L39" s="181" t="s">
        <v>252</v>
      </c>
      <c r="M39" s="181" t="s">
        <v>110</v>
      </c>
    </row>
    <row r="40" spans="1:13" ht="18">
      <c r="A40" s="180" t="s">
        <v>218</v>
      </c>
      <c r="B40" s="180">
        <v>150</v>
      </c>
      <c r="C40" s="180">
        <v>6</v>
      </c>
      <c r="D40" s="180" t="s">
        <v>219</v>
      </c>
      <c r="E40" s="180" t="s">
        <v>185</v>
      </c>
      <c r="F40" s="180" t="s">
        <v>220</v>
      </c>
      <c r="H40" s="181" t="s">
        <v>267</v>
      </c>
      <c r="I40" s="181">
        <v>150</v>
      </c>
      <c r="J40" s="181">
        <v>25</v>
      </c>
      <c r="K40" s="181" t="s">
        <v>193</v>
      </c>
      <c r="L40" s="181" t="s">
        <v>252</v>
      </c>
      <c r="M40" s="181" t="s">
        <v>268</v>
      </c>
    </row>
    <row r="41" spans="1:6" ht="36">
      <c r="A41" s="180" t="s">
        <v>222</v>
      </c>
      <c r="B41" s="180">
        <v>20</v>
      </c>
      <c r="C41" s="180">
        <v>8</v>
      </c>
      <c r="D41" s="180" t="s">
        <v>223</v>
      </c>
      <c r="E41" s="180" t="s">
        <v>224</v>
      </c>
      <c r="F41" s="180" t="s">
        <v>206</v>
      </c>
    </row>
    <row r="42" spans="1:13" ht="15.75">
      <c r="A42" s="180" t="s">
        <v>227</v>
      </c>
      <c r="B42" s="180">
        <v>150</v>
      </c>
      <c r="C42" s="180">
        <v>8</v>
      </c>
      <c r="D42" s="180" t="s">
        <v>228</v>
      </c>
      <c r="E42" s="180" t="s">
        <v>229</v>
      </c>
      <c r="F42" s="180" t="s">
        <v>230</v>
      </c>
      <c r="H42" s="182" t="s">
        <v>269</v>
      </c>
      <c r="I42" s="308" t="s">
        <v>99</v>
      </c>
      <c r="J42" s="308" t="s">
        <v>100</v>
      </c>
      <c r="K42" s="308" t="s">
        <v>101</v>
      </c>
      <c r="L42" s="308" t="s">
        <v>102</v>
      </c>
      <c r="M42" s="308" t="s">
        <v>103</v>
      </c>
    </row>
    <row r="43" spans="1:13" ht="18">
      <c r="A43" s="180" t="s">
        <v>232</v>
      </c>
      <c r="B43" s="180">
        <v>150</v>
      </c>
      <c r="C43" s="180">
        <v>9</v>
      </c>
      <c r="D43" s="180" t="s">
        <v>219</v>
      </c>
      <c r="E43" s="180" t="s">
        <v>185</v>
      </c>
      <c r="F43" s="180" t="s">
        <v>233</v>
      </c>
      <c r="H43" s="184" t="s">
        <v>270</v>
      </c>
      <c r="I43" s="309"/>
      <c r="J43" s="309"/>
      <c r="K43" s="309"/>
      <c r="L43" s="309"/>
      <c r="M43" s="309"/>
    </row>
    <row r="44" spans="1:13" ht="18">
      <c r="A44" s="180" t="s">
        <v>235</v>
      </c>
      <c r="B44" s="180">
        <v>150</v>
      </c>
      <c r="C44" s="180">
        <v>9</v>
      </c>
      <c r="D44" s="180" t="s">
        <v>219</v>
      </c>
      <c r="E44" s="180" t="s">
        <v>185</v>
      </c>
      <c r="F44" s="186" t="s">
        <v>233</v>
      </c>
      <c r="H44" s="180" t="s">
        <v>271</v>
      </c>
      <c r="I44" s="180">
        <v>25</v>
      </c>
      <c r="J44" s="180">
        <v>8</v>
      </c>
      <c r="K44" s="180" t="s">
        <v>272</v>
      </c>
      <c r="L44" s="180" t="s">
        <v>273</v>
      </c>
      <c r="M44" s="180" t="s">
        <v>274</v>
      </c>
    </row>
    <row r="45" spans="1:13" ht="12.75">
      <c r="A45" s="178" t="s">
        <v>238</v>
      </c>
      <c r="B45" s="178">
        <v>150</v>
      </c>
      <c r="C45" s="178">
        <v>11</v>
      </c>
      <c r="D45" s="178" t="s">
        <v>192</v>
      </c>
      <c r="E45" s="178" t="s">
        <v>193</v>
      </c>
      <c r="F45" s="178" t="s">
        <v>239</v>
      </c>
      <c r="H45" s="180" t="s">
        <v>275</v>
      </c>
      <c r="I45" s="180">
        <v>25</v>
      </c>
      <c r="J45" s="180">
        <v>10</v>
      </c>
      <c r="K45" s="180" t="s">
        <v>212</v>
      </c>
      <c r="L45" s="180" t="s">
        <v>276</v>
      </c>
      <c r="M45" s="180" t="s">
        <v>206</v>
      </c>
    </row>
    <row r="46" spans="1:13" ht="18">
      <c r="A46" s="178" t="s">
        <v>241</v>
      </c>
      <c r="B46" s="178">
        <v>150</v>
      </c>
      <c r="C46" s="178">
        <v>12</v>
      </c>
      <c r="D46" s="178" t="s">
        <v>192</v>
      </c>
      <c r="E46" s="178" t="s">
        <v>193</v>
      </c>
      <c r="F46" s="178" t="s">
        <v>242</v>
      </c>
      <c r="H46" s="178" t="s">
        <v>277</v>
      </c>
      <c r="I46" s="178">
        <v>25</v>
      </c>
      <c r="J46" s="178">
        <v>11</v>
      </c>
      <c r="K46" s="178" t="s">
        <v>211</v>
      </c>
      <c r="L46" s="178" t="s">
        <v>212</v>
      </c>
      <c r="M46" s="178" t="s">
        <v>217</v>
      </c>
    </row>
    <row r="47" spans="1:13" ht="18">
      <c r="A47" s="178" t="s">
        <v>244</v>
      </c>
      <c r="B47" s="178">
        <v>150</v>
      </c>
      <c r="C47" s="178">
        <v>13</v>
      </c>
      <c r="D47" s="178" t="s">
        <v>185</v>
      </c>
      <c r="E47" s="178" t="s">
        <v>245</v>
      </c>
      <c r="F47" s="178" t="s">
        <v>246</v>
      </c>
      <c r="H47" s="178" t="s">
        <v>278</v>
      </c>
      <c r="I47" s="178">
        <v>25</v>
      </c>
      <c r="J47" s="178">
        <v>11</v>
      </c>
      <c r="K47" s="178" t="s">
        <v>211</v>
      </c>
      <c r="L47" s="178" t="s">
        <v>212</v>
      </c>
      <c r="M47" s="178" t="s">
        <v>217</v>
      </c>
    </row>
    <row r="48" spans="1:13" ht="18">
      <c r="A48" s="181" t="s">
        <v>248</v>
      </c>
      <c r="B48" s="181">
        <v>150</v>
      </c>
      <c r="C48" s="181">
        <v>16</v>
      </c>
      <c r="D48" s="181" t="s">
        <v>185</v>
      </c>
      <c r="E48" s="181" t="s">
        <v>205</v>
      </c>
      <c r="F48" s="181" t="s">
        <v>249</v>
      </c>
      <c r="H48" s="178" t="s">
        <v>279</v>
      </c>
      <c r="I48" s="178">
        <v>25</v>
      </c>
      <c r="J48" s="178">
        <v>13</v>
      </c>
      <c r="K48" s="178" t="s">
        <v>211</v>
      </c>
      <c r="L48" s="178" t="s">
        <v>212</v>
      </c>
      <c r="M48" s="178" t="s">
        <v>217</v>
      </c>
    </row>
    <row r="49" spans="1:13" ht="18">
      <c r="A49" s="181" t="s">
        <v>254</v>
      </c>
      <c r="B49" s="181">
        <v>150</v>
      </c>
      <c r="C49" s="181">
        <v>18</v>
      </c>
      <c r="D49" s="181" t="s">
        <v>204</v>
      </c>
      <c r="E49" s="181" t="s">
        <v>205</v>
      </c>
      <c r="F49" s="181" t="s">
        <v>255</v>
      </c>
      <c r="H49" s="181" t="s">
        <v>280</v>
      </c>
      <c r="I49" s="181">
        <v>25</v>
      </c>
      <c r="J49" s="181">
        <v>17</v>
      </c>
      <c r="K49" s="181" t="s">
        <v>211</v>
      </c>
      <c r="L49" s="181" t="s">
        <v>212</v>
      </c>
      <c r="M49" s="181" t="s">
        <v>257</v>
      </c>
    </row>
    <row r="50" spans="1:6" ht="54">
      <c r="A50" s="181" t="s">
        <v>258</v>
      </c>
      <c r="B50" s="181">
        <v>150</v>
      </c>
      <c r="C50" s="181">
        <v>19</v>
      </c>
      <c r="D50" s="181" t="s">
        <v>245</v>
      </c>
      <c r="E50" s="181" t="s">
        <v>259</v>
      </c>
      <c r="F50" s="181" t="s">
        <v>260</v>
      </c>
    </row>
    <row r="51" spans="1:13" ht="47.25">
      <c r="A51" s="181" t="s">
        <v>262</v>
      </c>
      <c r="B51" s="181">
        <v>150</v>
      </c>
      <c r="C51" s="181">
        <v>22</v>
      </c>
      <c r="D51" s="181" t="s">
        <v>263</v>
      </c>
      <c r="E51" s="181" t="s">
        <v>252</v>
      </c>
      <c r="F51" s="181" t="s">
        <v>264</v>
      </c>
      <c r="H51" s="177" t="s">
        <v>281</v>
      </c>
      <c r="I51" s="178" t="s">
        <v>99</v>
      </c>
      <c r="J51" s="178" t="s">
        <v>100</v>
      </c>
      <c r="K51" s="178" t="s">
        <v>101</v>
      </c>
      <c r="L51" s="178" t="s">
        <v>102</v>
      </c>
      <c r="M51" s="178" t="s">
        <v>103</v>
      </c>
    </row>
    <row r="52" spans="1:13" ht="18">
      <c r="A52" s="181" t="s">
        <v>265</v>
      </c>
      <c r="B52" s="181">
        <v>150</v>
      </c>
      <c r="C52" s="181">
        <v>23</v>
      </c>
      <c r="D52" s="181" t="s">
        <v>193</v>
      </c>
      <c r="E52" s="181" t="s">
        <v>252</v>
      </c>
      <c r="F52" s="181" t="s">
        <v>110</v>
      </c>
      <c r="H52" s="187" t="s">
        <v>282</v>
      </c>
      <c r="I52" s="310">
        <v>200</v>
      </c>
      <c r="J52" s="310">
        <v>3</v>
      </c>
      <c r="K52" s="310" t="s">
        <v>283</v>
      </c>
      <c r="L52" s="310" t="s">
        <v>284</v>
      </c>
      <c r="M52" s="310" t="s">
        <v>285</v>
      </c>
    </row>
    <row r="53" spans="1:13" ht="18">
      <c r="A53" s="181" t="s">
        <v>266</v>
      </c>
      <c r="B53" s="181">
        <v>150</v>
      </c>
      <c r="C53" s="181">
        <v>23</v>
      </c>
      <c r="D53" s="181" t="s">
        <v>193</v>
      </c>
      <c r="E53" s="181" t="s">
        <v>252</v>
      </c>
      <c r="F53" s="181" t="s">
        <v>110</v>
      </c>
      <c r="H53" s="188" t="s">
        <v>286</v>
      </c>
      <c r="I53" s="311"/>
      <c r="J53" s="311"/>
      <c r="K53" s="311"/>
      <c r="L53" s="311"/>
      <c r="M53" s="311"/>
    </row>
    <row r="54" spans="1:13" ht="18">
      <c r="A54" s="181" t="s">
        <v>267</v>
      </c>
      <c r="B54" s="181">
        <v>150</v>
      </c>
      <c r="C54" s="181">
        <v>25</v>
      </c>
      <c r="D54" s="181" t="s">
        <v>193</v>
      </c>
      <c r="E54" s="181" t="s">
        <v>252</v>
      </c>
      <c r="F54" s="181" t="s">
        <v>268</v>
      </c>
      <c r="H54" s="187" t="s">
        <v>287</v>
      </c>
      <c r="I54" s="310">
        <v>200</v>
      </c>
      <c r="J54" s="310">
        <v>3</v>
      </c>
      <c r="K54" s="310" t="s">
        <v>283</v>
      </c>
      <c r="L54" s="310" t="s">
        <v>288</v>
      </c>
      <c r="M54" s="310" t="s">
        <v>285</v>
      </c>
    </row>
    <row r="55" spans="8:13" ht="12.75">
      <c r="H55" s="188" t="s">
        <v>289</v>
      </c>
      <c r="I55" s="311"/>
      <c r="J55" s="311"/>
      <c r="K55" s="311"/>
      <c r="L55" s="311"/>
      <c r="M55" s="311"/>
    </row>
    <row r="56" spans="1:13" ht="31.5">
      <c r="A56" s="177" t="s">
        <v>290</v>
      </c>
      <c r="B56" s="178" t="s">
        <v>99</v>
      </c>
      <c r="C56" s="178" t="s">
        <v>100</v>
      </c>
      <c r="D56" s="178" t="s">
        <v>101</v>
      </c>
      <c r="E56" s="178" t="s">
        <v>102</v>
      </c>
      <c r="F56" s="178" t="s">
        <v>103</v>
      </c>
      <c r="H56" s="180" t="s">
        <v>291</v>
      </c>
      <c r="I56" s="180">
        <v>250</v>
      </c>
      <c r="J56" s="180">
        <v>3</v>
      </c>
      <c r="K56" s="180" t="s">
        <v>292</v>
      </c>
      <c r="L56" s="180" t="s">
        <v>293</v>
      </c>
      <c r="M56" s="180" t="s">
        <v>293</v>
      </c>
    </row>
    <row r="57" spans="1:13" ht="18">
      <c r="A57" s="180" t="s">
        <v>294</v>
      </c>
      <c r="B57" s="180">
        <v>120</v>
      </c>
      <c r="C57" s="180">
        <v>1</v>
      </c>
      <c r="D57" s="180" t="s">
        <v>295</v>
      </c>
      <c r="E57" s="180" t="s">
        <v>296</v>
      </c>
      <c r="F57" s="180" t="s">
        <v>297</v>
      </c>
      <c r="H57" s="180" t="s">
        <v>298</v>
      </c>
      <c r="I57" s="180">
        <v>250</v>
      </c>
      <c r="J57" s="180">
        <v>4</v>
      </c>
      <c r="K57" s="180" t="s">
        <v>299</v>
      </c>
      <c r="L57" s="180" t="s">
        <v>300</v>
      </c>
      <c r="M57" s="180" t="s">
        <v>300</v>
      </c>
    </row>
    <row r="58" spans="1:13" ht="18">
      <c r="A58" s="180" t="s">
        <v>301</v>
      </c>
      <c r="B58" s="180">
        <v>120</v>
      </c>
      <c r="C58" s="180">
        <v>1</v>
      </c>
      <c r="D58" s="180" t="s">
        <v>295</v>
      </c>
      <c r="E58" s="180" t="s">
        <v>296</v>
      </c>
      <c r="F58" s="180" t="s">
        <v>297</v>
      </c>
      <c r="H58" s="187" t="s">
        <v>302</v>
      </c>
      <c r="I58" s="310">
        <v>200</v>
      </c>
      <c r="J58" s="310">
        <v>7</v>
      </c>
      <c r="K58" s="310" t="s">
        <v>303</v>
      </c>
      <c r="L58" s="310" t="s">
        <v>304</v>
      </c>
      <c r="M58" s="310" t="s">
        <v>305</v>
      </c>
    </row>
    <row r="59" spans="1:13" ht="18">
      <c r="A59" s="180" t="s">
        <v>306</v>
      </c>
      <c r="B59" s="180">
        <v>120</v>
      </c>
      <c r="C59" s="180">
        <v>1</v>
      </c>
      <c r="D59" s="180" t="s">
        <v>295</v>
      </c>
      <c r="E59" s="180" t="s">
        <v>296</v>
      </c>
      <c r="F59" s="180" t="s">
        <v>297</v>
      </c>
      <c r="H59" s="188" t="s">
        <v>307</v>
      </c>
      <c r="I59" s="311"/>
      <c r="J59" s="311"/>
      <c r="K59" s="311"/>
      <c r="L59" s="311"/>
      <c r="M59" s="311"/>
    </row>
    <row r="60" spans="1:13" ht="18">
      <c r="A60" s="180" t="s">
        <v>308</v>
      </c>
      <c r="B60" s="180">
        <v>120</v>
      </c>
      <c r="C60" s="180">
        <v>1</v>
      </c>
      <c r="D60" s="180" t="s">
        <v>295</v>
      </c>
      <c r="E60" s="180" t="s">
        <v>296</v>
      </c>
      <c r="F60" s="180" t="s">
        <v>297</v>
      </c>
      <c r="H60" s="187" t="s">
        <v>309</v>
      </c>
      <c r="I60" s="310">
        <v>250</v>
      </c>
      <c r="J60" s="310">
        <v>7</v>
      </c>
      <c r="K60" s="310" t="s">
        <v>310</v>
      </c>
      <c r="L60" s="310" t="s">
        <v>311</v>
      </c>
      <c r="M60" s="310" t="s">
        <v>312</v>
      </c>
    </row>
    <row r="61" spans="1:13" ht="12.75">
      <c r="A61" s="180" t="s">
        <v>313</v>
      </c>
      <c r="B61" s="180">
        <v>120</v>
      </c>
      <c r="C61" s="180">
        <v>3</v>
      </c>
      <c r="D61" s="180" t="s">
        <v>314</v>
      </c>
      <c r="E61" s="180" t="s">
        <v>315</v>
      </c>
      <c r="F61" s="180" t="s">
        <v>316</v>
      </c>
      <c r="H61" s="188" t="s">
        <v>286</v>
      </c>
      <c r="I61" s="311"/>
      <c r="J61" s="311"/>
      <c r="K61" s="311"/>
      <c r="L61" s="311"/>
      <c r="M61" s="311"/>
    </row>
    <row r="62" spans="1:13" ht="12.75">
      <c r="A62" s="180" t="s">
        <v>317</v>
      </c>
      <c r="B62" s="180">
        <v>120</v>
      </c>
      <c r="C62" s="180">
        <v>3</v>
      </c>
      <c r="D62" s="180" t="s">
        <v>318</v>
      </c>
      <c r="E62" s="180" t="s">
        <v>319</v>
      </c>
      <c r="F62" s="180" t="s">
        <v>316</v>
      </c>
      <c r="H62" s="187" t="s">
        <v>320</v>
      </c>
      <c r="I62" s="310">
        <v>100</v>
      </c>
      <c r="J62" s="310">
        <v>7</v>
      </c>
      <c r="K62" s="310" t="s">
        <v>311</v>
      </c>
      <c r="L62" s="310" t="s">
        <v>321</v>
      </c>
      <c r="M62" s="310" t="s">
        <v>322</v>
      </c>
    </row>
    <row r="63" spans="1:13" ht="12.75">
      <c r="A63" s="180" t="s">
        <v>323</v>
      </c>
      <c r="B63" s="180">
        <v>120</v>
      </c>
      <c r="C63" s="180">
        <v>4</v>
      </c>
      <c r="D63" s="180" t="s">
        <v>324</v>
      </c>
      <c r="E63" s="180" t="s">
        <v>318</v>
      </c>
      <c r="F63" s="180" t="s">
        <v>305</v>
      </c>
      <c r="H63" s="188" t="s">
        <v>325</v>
      </c>
      <c r="I63" s="311"/>
      <c r="J63" s="311"/>
      <c r="K63" s="311"/>
      <c r="L63" s="311"/>
      <c r="M63" s="311"/>
    </row>
    <row r="64" spans="1:13" ht="18">
      <c r="A64" s="180" t="s">
        <v>326</v>
      </c>
      <c r="B64" s="180">
        <v>120</v>
      </c>
      <c r="C64" s="180">
        <v>4</v>
      </c>
      <c r="D64" s="180" t="s">
        <v>319</v>
      </c>
      <c r="E64" s="180" t="s">
        <v>327</v>
      </c>
      <c r="F64" s="180" t="s">
        <v>305</v>
      </c>
      <c r="H64" s="180" t="s">
        <v>328</v>
      </c>
      <c r="I64" s="180">
        <v>50</v>
      </c>
      <c r="J64" s="180">
        <v>8</v>
      </c>
      <c r="K64" s="180" t="s">
        <v>329</v>
      </c>
      <c r="L64" s="180" t="s">
        <v>330</v>
      </c>
      <c r="M64" s="180" t="s">
        <v>331</v>
      </c>
    </row>
    <row r="65" spans="1:13" ht="18">
      <c r="A65" s="180" t="s">
        <v>332</v>
      </c>
      <c r="B65" s="180">
        <v>120</v>
      </c>
      <c r="C65" s="180">
        <v>4</v>
      </c>
      <c r="D65" s="180" t="s">
        <v>333</v>
      </c>
      <c r="E65" s="180" t="s">
        <v>334</v>
      </c>
      <c r="F65" s="180" t="s">
        <v>305</v>
      </c>
      <c r="H65" s="187" t="s">
        <v>335</v>
      </c>
      <c r="I65" s="310">
        <v>250</v>
      </c>
      <c r="J65" s="310">
        <v>8</v>
      </c>
      <c r="K65" s="310" t="s">
        <v>310</v>
      </c>
      <c r="L65" s="310" t="s">
        <v>311</v>
      </c>
      <c r="M65" s="310" t="s">
        <v>336</v>
      </c>
    </row>
    <row r="66" spans="1:13" ht="27">
      <c r="A66" s="180" t="s">
        <v>337</v>
      </c>
      <c r="B66" s="180">
        <v>120</v>
      </c>
      <c r="C66" s="180">
        <v>5</v>
      </c>
      <c r="D66" s="180" t="s">
        <v>338</v>
      </c>
      <c r="E66" s="180" t="s">
        <v>339</v>
      </c>
      <c r="F66" s="180" t="s">
        <v>340</v>
      </c>
      <c r="H66" s="189" t="s">
        <v>341</v>
      </c>
      <c r="I66" s="312"/>
      <c r="J66" s="312"/>
      <c r="K66" s="312"/>
      <c r="L66" s="312"/>
      <c r="M66" s="312"/>
    </row>
    <row r="67" spans="1:13" ht="12.75">
      <c r="A67" s="180" t="s">
        <v>342</v>
      </c>
      <c r="B67" s="180">
        <v>120</v>
      </c>
      <c r="C67" s="180">
        <v>5</v>
      </c>
      <c r="D67" s="180" t="s">
        <v>343</v>
      </c>
      <c r="E67" s="180" t="s">
        <v>344</v>
      </c>
      <c r="F67" s="180" t="s">
        <v>340</v>
      </c>
      <c r="H67" s="188" t="s">
        <v>345</v>
      </c>
      <c r="I67" s="311"/>
      <c r="J67" s="311"/>
      <c r="K67" s="311"/>
      <c r="L67" s="311"/>
      <c r="M67" s="311"/>
    </row>
    <row r="68" spans="1:13" ht="27">
      <c r="A68" s="180" t="s">
        <v>346</v>
      </c>
      <c r="B68" s="180">
        <v>120</v>
      </c>
      <c r="C68" s="180">
        <v>5</v>
      </c>
      <c r="D68" s="180" t="s">
        <v>324</v>
      </c>
      <c r="E68" s="180" t="s">
        <v>318</v>
      </c>
      <c r="F68" s="180" t="s">
        <v>340</v>
      </c>
      <c r="H68" s="180" t="s">
        <v>347</v>
      </c>
      <c r="I68" s="180">
        <v>250</v>
      </c>
      <c r="J68" s="180">
        <v>8</v>
      </c>
      <c r="K68" s="180" t="s">
        <v>310</v>
      </c>
      <c r="L68" s="180" t="s">
        <v>311</v>
      </c>
      <c r="M68" s="180" t="s">
        <v>336</v>
      </c>
    </row>
    <row r="69" spans="1:13" ht="27">
      <c r="A69" s="180" t="s">
        <v>348</v>
      </c>
      <c r="B69" s="180">
        <v>120</v>
      </c>
      <c r="C69" s="180">
        <v>5</v>
      </c>
      <c r="D69" s="180" t="s">
        <v>349</v>
      </c>
      <c r="E69" s="180" t="s">
        <v>350</v>
      </c>
      <c r="F69" s="180" t="s">
        <v>340</v>
      </c>
      <c r="H69" s="180" t="s">
        <v>351</v>
      </c>
      <c r="I69" s="180">
        <v>250</v>
      </c>
      <c r="J69" s="180">
        <v>9</v>
      </c>
      <c r="K69" s="180" t="s">
        <v>352</v>
      </c>
      <c r="L69" s="180" t="s">
        <v>353</v>
      </c>
      <c r="M69" s="180" t="s">
        <v>354</v>
      </c>
    </row>
    <row r="70" spans="1:13" ht="18">
      <c r="A70" s="180" t="s">
        <v>355</v>
      </c>
      <c r="B70" s="180">
        <v>120</v>
      </c>
      <c r="C70" s="180">
        <v>6</v>
      </c>
      <c r="D70" s="180" t="s">
        <v>356</v>
      </c>
      <c r="E70" s="180" t="s">
        <v>319</v>
      </c>
      <c r="F70" s="180" t="s">
        <v>357</v>
      </c>
      <c r="H70" s="180" t="s">
        <v>358</v>
      </c>
      <c r="I70" s="180">
        <v>200</v>
      </c>
      <c r="J70" s="180">
        <v>10</v>
      </c>
      <c r="K70" s="180" t="s">
        <v>284</v>
      </c>
      <c r="L70" s="180" t="s">
        <v>359</v>
      </c>
      <c r="M70" s="180" t="s">
        <v>357</v>
      </c>
    </row>
    <row r="71" spans="1:13" ht="12.75">
      <c r="A71" s="180" t="s">
        <v>360</v>
      </c>
      <c r="B71" s="180">
        <v>120</v>
      </c>
      <c r="C71" s="180">
        <v>6</v>
      </c>
      <c r="D71" s="180" t="s">
        <v>361</v>
      </c>
      <c r="E71" s="180" t="s">
        <v>362</v>
      </c>
      <c r="F71" s="180" t="s">
        <v>357</v>
      </c>
      <c r="H71" s="178" t="s">
        <v>363</v>
      </c>
      <c r="I71" s="178">
        <v>250</v>
      </c>
      <c r="J71" s="178">
        <v>14</v>
      </c>
      <c r="K71" s="178" t="s">
        <v>311</v>
      </c>
      <c r="L71" s="178" t="s">
        <v>364</v>
      </c>
      <c r="M71" s="178" t="s">
        <v>365</v>
      </c>
    </row>
    <row r="72" spans="1:13" ht="18">
      <c r="A72" s="180" t="s">
        <v>366</v>
      </c>
      <c r="B72" s="180">
        <v>120</v>
      </c>
      <c r="C72" s="180">
        <v>7</v>
      </c>
      <c r="D72" s="180" t="s">
        <v>134</v>
      </c>
      <c r="E72" s="180" t="s">
        <v>135</v>
      </c>
      <c r="F72" s="180" t="s">
        <v>367</v>
      </c>
      <c r="H72" s="190" t="s">
        <v>368</v>
      </c>
      <c r="I72" s="313">
        <v>50</v>
      </c>
      <c r="J72" s="313">
        <v>17</v>
      </c>
      <c r="K72" s="313" t="s">
        <v>369</v>
      </c>
      <c r="L72" s="313" t="s">
        <v>370</v>
      </c>
      <c r="M72" s="313" t="s">
        <v>147</v>
      </c>
    </row>
    <row r="73" spans="1:13" ht="18">
      <c r="A73" s="180" t="s">
        <v>371</v>
      </c>
      <c r="B73" s="180">
        <v>120</v>
      </c>
      <c r="C73" s="180">
        <v>8</v>
      </c>
      <c r="D73" s="180" t="s">
        <v>372</v>
      </c>
      <c r="E73" s="180" t="s">
        <v>373</v>
      </c>
      <c r="F73" s="180" t="s">
        <v>181</v>
      </c>
      <c r="H73" s="191" t="s">
        <v>374</v>
      </c>
      <c r="I73" s="314"/>
      <c r="J73" s="314"/>
      <c r="K73" s="314"/>
      <c r="L73" s="314"/>
      <c r="M73" s="314"/>
    </row>
    <row r="74" spans="1:6" ht="12.75">
      <c r="A74" s="180" t="s">
        <v>375</v>
      </c>
      <c r="B74" s="180">
        <v>120</v>
      </c>
      <c r="C74" s="180">
        <v>8</v>
      </c>
      <c r="D74" s="180" t="s">
        <v>376</v>
      </c>
      <c r="E74" s="180" t="s">
        <v>113</v>
      </c>
      <c r="F74" s="180" t="s">
        <v>181</v>
      </c>
    </row>
    <row r="75" spans="1:13" ht="31.5">
      <c r="A75" s="180" t="s">
        <v>377</v>
      </c>
      <c r="B75" s="180">
        <v>120</v>
      </c>
      <c r="C75" s="180">
        <v>9</v>
      </c>
      <c r="D75" s="180" t="s">
        <v>378</v>
      </c>
      <c r="E75" s="180" t="s">
        <v>379</v>
      </c>
      <c r="F75" s="180" t="s">
        <v>110</v>
      </c>
      <c r="H75" s="177" t="s">
        <v>380</v>
      </c>
      <c r="I75" s="178" t="s">
        <v>99</v>
      </c>
      <c r="J75" s="178" t="s">
        <v>100</v>
      </c>
      <c r="K75" s="178" t="s">
        <v>101</v>
      </c>
      <c r="L75" s="178" t="s">
        <v>102</v>
      </c>
      <c r="M75" s="178" t="s">
        <v>103</v>
      </c>
    </row>
    <row r="76" spans="1:13" ht="18">
      <c r="A76" s="180" t="s">
        <v>381</v>
      </c>
      <c r="B76" s="180">
        <v>120</v>
      </c>
      <c r="C76" s="180">
        <v>9</v>
      </c>
      <c r="D76" s="180" t="s">
        <v>382</v>
      </c>
      <c r="E76" s="180" t="s">
        <v>383</v>
      </c>
      <c r="F76" s="180" t="s">
        <v>384</v>
      </c>
      <c r="H76" s="180" t="s">
        <v>385</v>
      </c>
      <c r="I76" s="180">
        <v>16</v>
      </c>
      <c r="J76" s="180">
        <v>1</v>
      </c>
      <c r="K76" s="180" t="s">
        <v>386</v>
      </c>
      <c r="L76" s="180" t="s">
        <v>387</v>
      </c>
      <c r="M76" s="180" t="s">
        <v>388</v>
      </c>
    </row>
    <row r="77" spans="1:13" ht="18">
      <c r="A77" s="180" t="s">
        <v>389</v>
      </c>
      <c r="B77" s="180">
        <v>120</v>
      </c>
      <c r="C77" s="180">
        <v>10</v>
      </c>
      <c r="D77" s="180" t="s">
        <v>390</v>
      </c>
      <c r="E77" s="180" t="s">
        <v>113</v>
      </c>
      <c r="F77" s="180" t="s">
        <v>391</v>
      </c>
      <c r="H77" s="180" t="s">
        <v>392</v>
      </c>
      <c r="I77" s="180">
        <v>16</v>
      </c>
      <c r="J77" s="180">
        <v>1</v>
      </c>
      <c r="K77" s="180" t="s">
        <v>386</v>
      </c>
      <c r="L77" s="180" t="s">
        <v>393</v>
      </c>
      <c r="M77" s="180" t="s">
        <v>388</v>
      </c>
    </row>
    <row r="78" spans="1:13" ht="27">
      <c r="A78" s="180" t="s">
        <v>394</v>
      </c>
      <c r="B78" s="180">
        <v>60</v>
      </c>
      <c r="C78" s="180">
        <v>10</v>
      </c>
      <c r="D78" s="180" t="s">
        <v>395</v>
      </c>
      <c r="E78" s="180" t="s">
        <v>396</v>
      </c>
      <c r="F78" s="180" t="s">
        <v>268</v>
      </c>
      <c r="H78" s="180" t="s">
        <v>397</v>
      </c>
      <c r="I78" s="180">
        <v>30</v>
      </c>
      <c r="J78" s="180">
        <v>4</v>
      </c>
      <c r="K78" s="180" t="s">
        <v>398</v>
      </c>
      <c r="L78" s="180" t="s">
        <v>399</v>
      </c>
      <c r="M78" s="180" t="s">
        <v>125</v>
      </c>
    </row>
    <row r="79" spans="1:13" ht="27">
      <c r="A79" s="180" t="s">
        <v>400</v>
      </c>
      <c r="B79" s="180">
        <v>60</v>
      </c>
      <c r="C79" s="180">
        <v>10</v>
      </c>
      <c r="D79" s="180" t="s">
        <v>401</v>
      </c>
      <c r="E79" s="180" t="s">
        <v>402</v>
      </c>
      <c r="F79" s="180" t="s">
        <v>268</v>
      </c>
      <c r="H79" s="180" t="s">
        <v>403</v>
      </c>
      <c r="I79" s="180">
        <v>30</v>
      </c>
      <c r="J79" s="180">
        <v>7</v>
      </c>
      <c r="K79" s="180" t="s">
        <v>404</v>
      </c>
      <c r="L79" s="180" t="s">
        <v>405</v>
      </c>
      <c r="M79" s="180" t="s">
        <v>125</v>
      </c>
    </row>
    <row r="80" spans="1:13" ht="27">
      <c r="A80" s="178" t="s">
        <v>406</v>
      </c>
      <c r="B80" s="178">
        <v>120</v>
      </c>
      <c r="C80" s="178">
        <v>12</v>
      </c>
      <c r="D80" s="178" t="s">
        <v>407</v>
      </c>
      <c r="E80" s="178" t="s">
        <v>408</v>
      </c>
      <c r="F80" s="178" t="s">
        <v>409</v>
      </c>
      <c r="H80" s="180" t="s">
        <v>410</v>
      </c>
      <c r="I80" s="180">
        <v>30</v>
      </c>
      <c r="J80" s="180">
        <v>9</v>
      </c>
      <c r="K80" s="180" t="s">
        <v>404</v>
      </c>
      <c r="L80" s="180" t="s">
        <v>405</v>
      </c>
      <c r="M80" s="180" t="s">
        <v>137</v>
      </c>
    </row>
    <row r="81" spans="1:13" ht="27">
      <c r="A81" s="178" t="s">
        <v>411</v>
      </c>
      <c r="B81" s="178">
        <v>120</v>
      </c>
      <c r="C81" s="178">
        <v>12</v>
      </c>
      <c r="D81" s="178" t="s">
        <v>412</v>
      </c>
      <c r="E81" s="178" t="s">
        <v>413</v>
      </c>
      <c r="F81" s="178" t="s">
        <v>409</v>
      </c>
      <c r="H81" s="180" t="s">
        <v>414</v>
      </c>
      <c r="I81" s="180">
        <v>30</v>
      </c>
      <c r="J81" s="180">
        <v>10</v>
      </c>
      <c r="K81" s="180" t="s">
        <v>399</v>
      </c>
      <c r="L81" s="180" t="s">
        <v>415</v>
      </c>
      <c r="M81" s="180" t="s">
        <v>141</v>
      </c>
    </row>
    <row r="82" spans="1:6" ht="18">
      <c r="A82" s="181" t="s">
        <v>416</v>
      </c>
      <c r="B82" s="181">
        <v>120</v>
      </c>
      <c r="C82" s="181">
        <v>16</v>
      </c>
      <c r="D82" s="181" t="s">
        <v>417</v>
      </c>
      <c r="E82" s="181" t="s">
        <v>418</v>
      </c>
      <c r="F82" s="181" t="s">
        <v>419</v>
      </c>
    </row>
    <row r="83" spans="1:13" ht="31.5">
      <c r="A83" s="181" t="s">
        <v>420</v>
      </c>
      <c r="B83" s="181">
        <v>60</v>
      </c>
      <c r="C83" s="181">
        <v>16</v>
      </c>
      <c r="D83" s="181" t="s">
        <v>421</v>
      </c>
      <c r="E83" s="181" t="s">
        <v>422</v>
      </c>
      <c r="F83" s="181" t="s">
        <v>123</v>
      </c>
      <c r="H83" s="177" t="s">
        <v>423</v>
      </c>
      <c r="I83" s="178" t="s">
        <v>99</v>
      </c>
      <c r="J83" s="178" t="s">
        <v>100</v>
      </c>
      <c r="K83" s="178" t="s">
        <v>101</v>
      </c>
      <c r="L83" s="178" t="s">
        <v>102</v>
      </c>
      <c r="M83" s="178" t="s">
        <v>103</v>
      </c>
    </row>
    <row r="84" spans="1:13" ht="12.75">
      <c r="A84" s="181" t="s">
        <v>424</v>
      </c>
      <c r="B84" s="181">
        <v>60</v>
      </c>
      <c r="C84" s="181">
        <v>28</v>
      </c>
      <c r="D84" s="181">
        <v>20</v>
      </c>
      <c r="E84" s="181">
        <v>10</v>
      </c>
      <c r="F84" s="181" t="s">
        <v>217</v>
      </c>
      <c r="H84" s="315" t="s">
        <v>425</v>
      </c>
      <c r="I84" s="316"/>
      <c r="J84" s="316"/>
      <c r="K84" s="316"/>
      <c r="L84" s="316"/>
      <c r="M84" s="317"/>
    </row>
    <row r="85" spans="1:13" ht="27">
      <c r="A85" s="181" t="s">
        <v>426</v>
      </c>
      <c r="B85" s="181">
        <v>60</v>
      </c>
      <c r="C85" s="181">
        <v>42</v>
      </c>
      <c r="D85" s="181" t="s">
        <v>427</v>
      </c>
      <c r="E85" s="181" t="s">
        <v>428</v>
      </c>
      <c r="F85" s="181" t="s">
        <v>257</v>
      </c>
      <c r="H85" s="180" t="s">
        <v>429</v>
      </c>
      <c r="I85" s="180">
        <v>90</v>
      </c>
      <c r="J85" s="180">
        <v>7.5</v>
      </c>
      <c r="K85" s="180" t="s">
        <v>430</v>
      </c>
      <c r="L85" s="180" t="s">
        <v>431</v>
      </c>
      <c r="M85" s="180" t="s">
        <v>391</v>
      </c>
    </row>
    <row r="86" spans="1:13" ht="18">
      <c r="A86" s="187"/>
      <c r="B86" s="187"/>
      <c r="C86" s="187"/>
      <c r="D86" s="187"/>
      <c r="E86" s="187"/>
      <c r="F86" s="187"/>
      <c r="H86" s="180" t="s">
        <v>432</v>
      </c>
      <c r="I86" s="180">
        <v>90</v>
      </c>
      <c r="J86" s="180">
        <v>8</v>
      </c>
      <c r="K86" s="180" t="s">
        <v>433</v>
      </c>
      <c r="L86" s="180" t="s">
        <v>434</v>
      </c>
      <c r="M86" s="180" t="s">
        <v>435</v>
      </c>
    </row>
    <row r="87" spans="1:13" ht="31.5">
      <c r="A87" s="177" t="s">
        <v>436</v>
      </c>
      <c r="B87" s="178" t="s">
        <v>99</v>
      </c>
      <c r="C87" s="178" t="s">
        <v>100</v>
      </c>
      <c r="D87" s="178" t="s">
        <v>101</v>
      </c>
      <c r="E87" s="178" t="s">
        <v>102</v>
      </c>
      <c r="F87" s="178" t="s">
        <v>103</v>
      </c>
      <c r="H87" s="180" t="s">
        <v>437</v>
      </c>
      <c r="I87" s="180">
        <v>90</v>
      </c>
      <c r="J87" s="180">
        <v>8</v>
      </c>
      <c r="K87" s="180" t="s">
        <v>433</v>
      </c>
      <c r="L87" s="180" t="s">
        <v>438</v>
      </c>
      <c r="M87" s="180" t="s">
        <v>435</v>
      </c>
    </row>
    <row r="88" spans="1:13" ht="18">
      <c r="A88" s="180" t="s">
        <v>439</v>
      </c>
      <c r="B88" s="180">
        <v>30</v>
      </c>
      <c r="C88" s="180">
        <v>1</v>
      </c>
      <c r="D88" s="180" t="s">
        <v>440</v>
      </c>
      <c r="E88" s="180" t="s">
        <v>441</v>
      </c>
      <c r="F88" s="180" t="s">
        <v>388</v>
      </c>
      <c r="H88" s="180" t="s">
        <v>442</v>
      </c>
      <c r="I88" s="180">
        <v>90</v>
      </c>
      <c r="J88" s="180">
        <v>8</v>
      </c>
      <c r="K88" s="180" t="s">
        <v>433</v>
      </c>
      <c r="L88" s="180" t="s">
        <v>443</v>
      </c>
      <c r="M88" s="180" t="s">
        <v>435</v>
      </c>
    </row>
    <row r="89" spans="1:13" ht="18">
      <c r="A89" s="180" t="s">
        <v>444</v>
      </c>
      <c r="B89" s="180">
        <v>150</v>
      </c>
      <c r="C89" s="180">
        <v>1</v>
      </c>
      <c r="D89" s="180" t="s">
        <v>445</v>
      </c>
      <c r="E89" s="180" t="s">
        <v>446</v>
      </c>
      <c r="F89" s="180" t="s">
        <v>447</v>
      </c>
      <c r="H89" s="180" t="s">
        <v>448</v>
      </c>
      <c r="I89" s="180">
        <v>90</v>
      </c>
      <c r="J89" s="180">
        <v>9</v>
      </c>
      <c r="K89" s="180" t="s">
        <v>449</v>
      </c>
      <c r="L89" s="180" t="s">
        <v>193</v>
      </c>
      <c r="M89" s="180" t="s">
        <v>409</v>
      </c>
    </row>
    <row r="90" spans="1:13" ht="27">
      <c r="A90" s="180" t="s">
        <v>450</v>
      </c>
      <c r="B90" s="180">
        <v>150</v>
      </c>
      <c r="C90" s="180">
        <v>2</v>
      </c>
      <c r="D90" s="180" t="s">
        <v>446</v>
      </c>
      <c r="E90" s="180" t="s">
        <v>228</v>
      </c>
      <c r="F90" s="180" t="s">
        <v>451</v>
      </c>
      <c r="H90" s="180" t="s">
        <v>452</v>
      </c>
      <c r="I90" s="180">
        <v>90</v>
      </c>
      <c r="J90" s="180">
        <v>9</v>
      </c>
      <c r="K90" s="180" t="s">
        <v>449</v>
      </c>
      <c r="L90" s="180" t="s">
        <v>193</v>
      </c>
      <c r="M90" s="180" t="s">
        <v>249</v>
      </c>
    </row>
    <row r="91" spans="1:13" ht="27">
      <c r="A91" s="180" t="s">
        <v>453</v>
      </c>
      <c r="B91" s="180">
        <v>150</v>
      </c>
      <c r="C91" s="180">
        <v>4</v>
      </c>
      <c r="D91" s="180" t="s">
        <v>454</v>
      </c>
      <c r="E91" s="180" t="s">
        <v>455</v>
      </c>
      <c r="F91" s="180" t="s">
        <v>456</v>
      </c>
      <c r="H91" s="180" t="s">
        <v>457</v>
      </c>
      <c r="I91" s="180">
        <v>90</v>
      </c>
      <c r="J91" s="180">
        <v>9</v>
      </c>
      <c r="K91" s="180" t="s">
        <v>449</v>
      </c>
      <c r="L91" s="180" t="s">
        <v>193</v>
      </c>
      <c r="M91" s="180" t="s">
        <v>249</v>
      </c>
    </row>
    <row r="92" spans="1:13" ht="18">
      <c r="A92" s="180" t="s">
        <v>458</v>
      </c>
      <c r="B92" s="180">
        <v>150</v>
      </c>
      <c r="C92" s="180">
        <v>4</v>
      </c>
      <c r="D92" s="180" t="s">
        <v>459</v>
      </c>
      <c r="E92" s="180" t="s">
        <v>460</v>
      </c>
      <c r="F92" s="180" t="s">
        <v>456</v>
      </c>
      <c r="H92" s="180" t="s">
        <v>461</v>
      </c>
      <c r="I92" s="180">
        <v>90</v>
      </c>
      <c r="J92" s="180">
        <v>9</v>
      </c>
      <c r="K92" s="180" t="s">
        <v>449</v>
      </c>
      <c r="L92" s="180" t="s">
        <v>193</v>
      </c>
      <c r="M92" s="180" t="s">
        <v>249</v>
      </c>
    </row>
    <row r="93" spans="1:13" ht="27">
      <c r="A93" s="180" t="s">
        <v>462</v>
      </c>
      <c r="B93" s="180">
        <v>150</v>
      </c>
      <c r="C93" s="180">
        <v>5</v>
      </c>
      <c r="D93" s="180" t="s">
        <v>454</v>
      </c>
      <c r="E93" s="180" t="s">
        <v>455</v>
      </c>
      <c r="F93" s="180" t="s">
        <v>305</v>
      </c>
      <c r="H93" s="180" t="s">
        <v>463</v>
      </c>
      <c r="I93" s="180">
        <v>90</v>
      </c>
      <c r="J93" s="180">
        <v>10</v>
      </c>
      <c r="K93" s="180" t="s">
        <v>449</v>
      </c>
      <c r="L93" s="180" t="s">
        <v>193</v>
      </c>
      <c r="M93" s="180" t="s">
        <v>464</v>
      </c>
    </row>
    <row r="94" spans="1:13" ht="12.75">
      <c r="A94" s="180" t="s">
        <v>465</v>
      </c>
      <c r="B94" s="180">
        <v>150</v>
      </c>
      <c r="C94" s="180">
        <v>6</v>
      </c>
      <c r="D94" s="180" t="s">
        <v>466</v>
      </c>
      <c r="E94" s="180" t="s">
        <v>229</v>
      </c>
      <c r="F94" s="180" t="s">
        <v>220</v>
      </c>
      <c r="H94" s="308" t="s">
        <v>467</v>
      </c>
      <c r="I94" s="308">
        <v>90</v>
      </c>
      <c r="J94" s="308">
        <v>11</v>
      </c>
      <c r="K94" s="308" t="s">
        <v>431</v>
      </c>
      <c r="L94" s="192" t="s">
        <v>468</v>
      </c>
      <c r="M94" s="308" t="s">
        <v>469</v>
      </c>
    </row>
    <row r="95" spans="1:13" ht="18">
      <c r="A95" s="180" t="s">
        <v>470</v>
      </c>
      <c r="B95" s="180">
        <v>150</v>
      </c>
      <c r="C95" s="180">
        <v>6</v>
      </c>
      <c r="D95" s="180" t="s">
        <v>228</v>
      </c>
      <c r="E95" s="180" t="s">
        <v>229</v>
      </c>
      <c r="F95" s="180" t="s">
        <v>220</v>
      </c>
      <c r="H95" s="309"/>
      <c r="I95" s="309"/>
      <c r="J95" s="309"/>
      <c r="K95" s="309"/>
      <c r="L95" s="185" t="s">
        <v>471</v>
      </c>
      <c r="M95" s="309"/>
    </row>
    <row r="96" spans="1:13" ht="18">
      <c r="A96" s="180" t="s">
        <v>472</v>
      </c>
      <c r="B96" s="180">
        <v>150</v>
      </c>
      <c r="C96" s="180">
        <v>7</v>
      </c>
      <c r="D96" s="180" t="s">
        <v>473</v>
      </c>
      <c r="E96" s="180" t="s">
        <v>474</v>
      </c>
      <c r="F96" s="180" t="s">
        <v>475</v>
      </c>
      <c r="H96" s="308" t="s">
        <v>476</v>
      </c>
      <c r="I96" s="308">
        <v>90</v>
      </c>
      <c r="J96" s="308">
        <v>11</v>
      </c>
      <c r="K96" s="308" t="s">
        <v>477</v>
      </c>
      <c r="L96" s="183" t="s">
        <v>478</v>
      </c>
      <c r="M96" s="308" t="s">
        <v>260</v>
      </c>
    </row>
    <row r="97" spans="1:13" ht="12.75">
      <c r="A97" s="180" t="s">
        <v>479</v>
      </c>
      <c r="B97" s="180">
        <v>150</v>
      </c>
      <c r="C97" s="180">
        <v>7</v>
      </c>
      <c r="D97" s="180" t="s">
        <v>480</v>
      </c>
      <c r="E97" s="180" t="s">
        <v>481</v>
      </c>
      <c r="F97" s="180" t="s">
        <v>475</v>
      </c>
      <c r="H97" s="309"/>
      <c r="I97" s="309"/>
      <c r="J97" s="309"/>
      <c r="K97" s="309"/>
      <c r="L97" s="185" t="s">
        <v>471</v>
      </c>
      <c r="M97" s="309"/>
    </row>
    <row r="98" spans="1:13" ht="36">
      <c r="A98" s="180" t="s">
        <v>482</v>
      </c>
      <c r="B98" s="180">
        <v>150</v>
      </c>
      <c r="C98" s="180">
        <v>8</v>
      </c>
      <c r="D98" s="180" t="s">
        <v>466</v>
      </c>
      <c r="E98" s="180" t="s">
        <v>229</v>
      </c>
      <c r="F98" s="180" t="s">
        <v>230</v>
      </c>
      <c r="H98" s="308" t="s">
        <v>483</v>
      </c>
      <c r="I98" s="308">
        <v>90</v>
      </c>
      <c r="J98" s="308">
        <v>11</v>
      </c>
      <c r="K98" s="308" t="s">
        <v>477</v>
      </c>
      <c r="L98" s="183" t="s">
        <v>478</v>
      </c>
      <c r="M98" s="308" t="s">
        <v>260</v>
      </c>
    </row>
    <row r="99" spans="1:13" ht="12.75">
      <c r="A99" s="180" t="s">
        <v>484</v>
      </c>
      <c r="B99" s="180">
        <v>150</v>
      </c>
      <c r="C99" s="180">
        <v>9</v>
      </c>
      <c r="D99" s="180" t="s">
        <v>480</v>
      </c>
      <c r="E99" s="180" t="s">
        <v>481</v>
      </c>
      <c r="F99" s="180" t="s">
        <v>233</v>
      </c>
      <c r="H99" s="309"/>
      <c r="I99" s="309"/>
      <c r="J99" s="309"/>
      <c r="K99" s="309"/>
      <c r="L99" s="185" t="s">
        <v>471</v>
      </c>
      <c r="M99" s="309"/>
    </row>
    <row r="100" spans="1:13" ht="27">
      <c r="A100" s="180" t="s">
        <v>485</v>
      </c>
      <c r="B100" s="180">
        <v>150</v>
      </c>
      <c r="C100" s="180">
        <v>8</v>
      </c>
      <c r="D100" s="180" t="s">
        <v>466</v>
      </c>
      <c r="E100" s="180" t="s">
        <v>229</v>
      </c>
      <c r="F100" s="180" t="s">
        <v>230</v>
      </c>
      <c r="H100" s="181" t="s">
        <v>486</v>
      </c>
      <c r="I100" s="181">
        <v>90</v>
      </c>
      <c r="J100" s="181">
        <v>15</v>
      </c>
      <c r="K100" s="181" t="s">
        <v>487</v>
      </c>
      <c r="L100" s="181" t="s">
        <v>205</v>
      </c>
      <c r="M100" s="181" t="s">
        <v>268</v>
      </c>
    </row>
    <row r="101" spans="1:13" ht="12.75">
      <c r="A101" s="178" t="s">
        <v>488</v>
      </c>
      <c r="B101" s="178">
        <v>150</v>
      </c>
      <c r="C101" s="178">
        <v>12</v>
      </c>
      <c r="D101" s="178" t="s">
        <v>473</v>
      </c>
      <c r="E101" s="178" t="s">
        <v>474</v>
      </c>
      <c r="F101" s="178" t="s">
        <v>489</v>
      </c>
      <c r="H101" s="313" t="s">
        <v>490</v>
      </c>
      <c r="I101" s="313">
        <v>90</v>
      </c>
      <c r="J101" s="313">
        <v>16</v>
      </c>
      <c r="K101" s="313" t="s">
        <v>431</v>
      </c>
      <c r="L101" s="190" t="s">
        <v>327</v>
      </c>
      <c r="M101" s="313" t="s">
        <v>491</v>
      </c>
    </row>
    <row r="102" spans="1:13" ht="18">
      <c r="A102" s="178" t="s">
        <v>492</v>
      </c>
      <c r="B102" s="178">
        <v>150</v>
      </c>
      <c r="C102" s="178">
        <v>13</v>
      </c>
      <c r="D102" s="178" t="s">
        <v>455</v>
      </c>
      <c r="E102" s="178" t="s">
        <v>493</v>
      </c>
      <c r="F102" s="178" t="s">
        <v>246</v>
      </c>
      <c r="H102" s="314"/>
      <c r="I102" s="314"/>
      <c r="J102" s="314"/>
      <c r="K102" s="314"/>
      <c r="L102" s="191" t="s">
        <v>471</v>
      </c>
      <c r="M102" s="314"/>
    </row>
    <row r="103" spans="1:13" ht="18">
      <c r="A103" s="178"/>
      <c r="B103" s="178"/>
      <c r="C103" s="178"/>
      <c r="D103" s="178"/>
      <c r="E103" s="178"/>
      <c r="F103" s="178"/>
      <c r="H103" s="313" t="s">
        <v>494</v>
      </c>
      <c r="I103" s="313">
        <v>90</v>
      </c>
      <c r="J103" s="313">
        <v>16</v>
      </c>
      <c r="K103" s="313" t="s">
        <v>477</v>
      </c>
      <c r="L103" s="190" t="s">
        <v>478</v>
      </c>
      <c r="M103" s="313" t="s">
        <v>495</v>
      </c>
    </row>
    <row r="104" spans="1:13" ht="12.75">
      <c r="A104" s="190"/>
      <c r="B104" s="313"/>
      <c r="C104" s="313"/>
      <c r="D104" s="313"/>
      <c r="E104" s="313"/>
      <c r="F104" s="313"/>
      <c r="H104" s="314"/>
      <c r="I104" s="314"/>
      <c r="J104" s="314"/>
      <c r="K104" s="314"/>
      <c r="L104" s="191" t="s">
        <v>471</v>
      </c>
      <c r="M104" s="314"/>
    </row>
    <row r="105" spans="1:13" ht="18">
      <c r="A105" s="191"/>
      <c r="B105" s="314"/>
      <c r="C105" s="314"/>
      <c r="D105" s="314"/>
      <c r="E105" s="314"/>
      <c r="F105" s="314"/>
      <c r="H105" s="313" t="s">
        <v>496</v>
      </c>
      <c r="I105" s="313">
        <v>90</v>
      </c>
      <c r="J105" s="313">
        <v>17</v>
      </c>
      <c r="K105" s="313" t="s">
        <v>477</v>
      </c>
      <c r="L105" s="190" t="s">
        <v>478</v>
      </c>
      <c r="M105" s="313" t="s">
        <v>497</v>
      </c>
    </row>
    <row r="106" spans="8:13" ht="12.75">
      <c r="H106" s="314"/>
      <c r="I106" s="314"/>
      <c r="J106" s="314"/>
      <c r="K106" s="314"/>
      <c r="L106" s="191" t="s">
        <v>471</v>
      </c>
      <c r="M106" s="314"/>
    </row>
    <row r="107" spans="1:6" ht="31.5">
      <c r="A107" s="182" t="s">
        <v>498</v>
      </c>
      <c r="B107" s="308" t="s">
        <v>99</v>
      </c>
      <c r="C107" s="308" t="s">
        <v>100</v>
      </c>
      <c r="D107" s="308" t="s">
        <v>101</v>
      </c>
      <c r="E107" s="308" t="s">
        <v>102</v>
      </c>
      <c r="F107" s="308" t="s">
        <v>103</v>
      </c>
    </row>
    <row r="108" spans="1:13" ht="27">
      <c r="A108" s="184" t="s">
        <v>499</v>
      </c>
      <c r="B108" s="309"/>
      <c r="C108" s="309"/>
      <c r="D108" s="309"/>
      <c r="E108" s="309"/>
      <c r="F108" s="309"/>
      <c r="H108" s="177" t="s">
        <v>500</v>
      </c>
      <c r="I108" s="178" t="s">
        <v>99</v>
      </c>
      <c r="J108" s="178" t="s">
        <v>100</v>
      </c>
      <c r="K108" s="178" t="s">
        <v>101</v>
      </c>
      <c r="L108" s="178" t="s">
        <v>102</v>
      </c>
      <c r="M108" s="178" t="s">
        <v>103</v>
      </c>
    </row>
    <row r="109" spans="1:13" ht="12.75">
      <c r="A109" s="180" t="s">
        <v>501</v>
      </c>
      <c r="B109" s="180">
        <v>50</v>
      </c>
      <c r="C109" s="180">
        <v>1</v>
      </c>
      <c r="D109" s="180" t="s">
        <v>502</v>
      </c>
      <c r="E109" s="180" t="s">
        <v>454</v>
      </c>
      <c r="F109" s="180" t="s">
        <v>503</v>
      </c>
      <c r="H109" s="180" t="s">
        <v>504</v>
      </c>
      <c r="I109" s="180">
        <v>250</v>
      </c>
      <c r="J109" s="180">
        <v>6</v>
      </c>
      <c r="K109" s="180" t="s">
        <v>505</v>
      </c>
      <c r="L109" s="180" t="s">
        <v>473</v>
      </c>
      <c r="M109" s="180" t="s">
        <v>506</v>
      </c>
    </row>
    <row r="110" spans="1:13" ht="27">
      <c r="A110" s="180" t="s">
        <v>507</v>
      </c>
      <c r="B110" s="180">
        <v>50</v>
      </c>
      <c r="C110" s="180">
        <v>1</v>
      </c>
      <c r="D110" s="180" t="s">
        <v>508</v>
      </c>
      <c r="E110" s="180" t="s">
        <v>509</v>
      </c>
      <c r="F110" s="180" t="s">
        <v>510</v>
      </c>
      <c r="H110" s="180" t="s">
        <v>511</v>
      </c>
      <c r="I110" s="180">
        <v>250</v>
      </c>
      <c r="J110" s="180">
        <v>7</v>
      </c>
      <c r="K110" s="180" t="s">
        <v>505</v>
      </c>
      <c r="L110" s="180" t="s">
        <v>512</v>
      </c>
      <c r="M110" s="180" t="s">
        <v>513</v>
      </c>
    </row>
    <row r="111" spans="1:13" ht="18">
      <c r="A111" s="180" t="s">
        <v>514</v>
      </c>
      <c r="B111" s="180">
        <v>50</v>
      </c>
      <c r="C111" s="180">
        <v>3</v>
      </c>
      <c r="D111" s="180" t="s">
        <v>515</v>
      </c>
      <c r="E111" s="180" t="s">
        <v>516</v>
      </c>
      <c r="F111" s="180" t="s">
        <v>233</v>
      </c>
      <c r="H111" s="180" t="s">
        <v>517</v>
      </c>
      <c r="I111" s="180">
        <v>250</v>
      </c>
      <c r="J111" s="180">
        <v>9</v>
      </c>
      <c r="K111" s="180" t="s">
        <v>460</v>
      </c>
      <c r="L111" s="180" t="s">
        <v>481</v>
      </c>
      <c r="M111" s="180" t="s">
        <v>518</v>
      </c>
    </row>
    <row r="112" spans="1:13" ht="18">
      <c r="A112" s="180" t="s">
        <v>519</v>
      </c>
      <c r="B112" s="180">
        <v>20</v>
      </c>
      <c r="C112" s="180">
        <v>8</v>
      </c>
      <c r="D112" s="180" t="s">
        <v>520</v>
      </c>
      <c r="E112" s="180" t="s">
        <v>521</v>
      </c>
      <c r="F112" s="180" t="s">
        <v>213</v>
      </c>
      <c r="H112" s="181" t="s">
        <v>522</v>
      </c>
      <c r="I112" s="181">
        <v>250</v>
      </c>
      <c r="J112" s="181">
        <v>16</v>
      </c>
      <c r="K112" s="181" t="s">
        <v>473</v>
      </c>
      <c r="L112" s="181" t="s">
        <v>474</v>
      </c>
      <c r="M112" s="181" t="s">
        <v>523</v>
      </c>
    </row>
    <row r="113" spans="1:13" ht="18">
      <c r="A113" s="178" t="s">
        <v>524</v>
      </c>
      <c r="B113" s="178">
        <v>50</v>
      </c>
      <c r="C113" s="178">
        <v>11</v>
      </c>
      <c r="D113" s="178" t="s">
        <v>515</v>
      </c>
      <c r="E113" s="178" t="s">
        <v>525</v>
      </c>
      <c r="F113" s="178" t="s">
        <v>118</v>
      </c>
      <c r="H113" s="181" t="s">
        <v>526</v>
      </c>
      <c r="I113" s="181">
        <v>250</v>
      </c>
      <c r="J113" s="181">
        <v>17</v>
      </c>
      <c r="K113" s="181" t="s">
        <v>473</v>
      </c>
      <c r="L113" s="181" t="s">
        <v>474</v>
      </c>
      <c r="M113" s="181" t="s">
        <v>527</v>
      </c>
    </row>
    <row r="114" spans="1:13" ht="27">
      <c r="A114" s="181" t="s">
        <v>528</v>
      </c>
      <c r="B114" s="181">
        <v>30</v>
      </c>
      <c r="C114" s="181">
        <v>16</v>
      </c>
      <c r="D114" s="181" t="s">
        <v>529</v>
      </c>
      <c r="E114" s="181" t="s">
        <v>530</v>
      </c>
      <c r="F114" s="181" t="s">
        <v>237</v>
      </c>
      <c r="H114" s="181" t="s">
        <v>531</v>
      </c>
      <c r="I114" s="181">
        <v>250</v>
      </c>
      <c r="J114" s="181">
        <v>17</v>
      </c>
      <c r="K114" s="181" t="s">
        <v>473</v>
      </c>
      <c r="L114" s="181" t="s">
        <v>474</v>
      </c>
      <c r="M114" s="181" t="s">
        <v>527</v>
      </c>
    </row>
    <row r="115" spans="1:6" ht="18">
      <c r="A115" s="181" t="s">
        <v>532</v>
      </c>
      <c r="B115" s="181">
        <v>50</v>
      </c>
      <c r="C115" s="181">
        <v>17</v>
      </c>
      <c r="D115" s="181" t="s">
        <v>533</v>
      </c>
      <c r="E115" s="181" t="s">
        <v>534</v>
      </c>
      <c r="F115" s="181" t="s">
        <v>141</v>
      </c>
    </row>
    <row r="116" spans="1:13" ht="31.5">
      <c r="A116" s="182" t="s">
        <v>498</v>
      </c>
      <c r="B116" s="308" t="s">
        <v>99</v>
      </c>
      <c r="C116" s="308" t="s">
        <v>100</v>
      </c>
      <c r="D116" s="308" t="s">
        <v>101</v>
      </c>
      <c r="E116" s="308" t="s">
        <v>102</v>
      </c>
      <c r="F116" s="308" t="s">
        <v>103</v>
      </c>
      <c r="H116" s="177" t="s">
        <v>535</v>
      </c>
      <c r="I116" s="178" t="s">
        <v>99</v>
      </c>
      <c r="J116" s="178" t="s">
        <v>100</v>
      </c>
      <c r="K116" s="178" t="s">
        <v>101</v>
      </c>
      <c r="L116" s="178" t="s">
        <v>102</v>
      </c>
      <c r="M116" s="178" t="s">
        <v>103</v>
      </c>
    </row>
    <row r="117" spans="1:13" ht="15.75">
      <c r="A117" s="184" t="s">
        <v>536</v>
      </c>
      <c r="B117" s="309"/>
      <c r="C117" s="309"/>
      <c r="D117" s="309"/>
      <c r="E117" s="309"/>
      <c r="F117" s="309"/>
      <c r="H117" s="180" t="s">
        <v>537</v>
      </c>
      <c r="I117" s="180">
        <v>20</v>
      </c>
      <c r="J117" s="180">
        <v>2</v>
      </c>
      <c r="K117" s="180" t="s">
        <v>538</v>
      </c>
      <c r="L117" s="180" t="s">
        <v>539</v>
      </c>
      <c r="M117" s="180" t="s">
        <v>409</v>
      </c>
    </row>
    <row r="118" spans="1:13" ht="27">
      <c r="A118" s="180" t="s">
        <v>540</v>
      </c>
      <c r="B118" s="180">
        <v>35</v>
      </c>
      <c r="C118" s="180">
        <v>5</v>
      </c>
      <c r="D118" s="180" t="s">
        <v>541</v>
      </c>
      <c r="E118" s="180" t="s">
        <v>542</v>
      </c>
      <c r="F118" s="180" t="s">
        <v>543</v>
      </c>
      <c r="H118" s="180" t="s">
        <v>544</v>
      </c>
      <c r="I118" s="180">
        <v>20</v>
      </c>
      <c r="J118" s="180">
        <v>2</v>
      </c>
      <c r="K118" s="180" t="s">
        <v>545</v>
      </c>
      <c r="L118" s="180" t="s">
        <v>546</v>
      </c>
      <c r="M118" s="180" t="s">
        <v>409</v>
      </c>
    </row>
    <row r="119" spans="1:13" ht="18">
      <c r="A119" s="180" t="s">
        <v>547</v>
      </c>
      <c r="B119" s="180">
        <v>50</v>
      </c>
      <c r="C119" s="180">
        <v>8</v>
      </c>
      <c r="D119" s="180" t="s">
        <v>542</v>
      </c>
      <c r="E119" s="180" t="s">
        <v>548</v>
      </c>
      <c r="F119" s="180" t="s">
        <v>114</v>
      </c>
      <c r="H119" s="180" t="s">
        <v>549</v>
      </c>
      <c r="I119" s="180">
        <v>20</v>
      </c>
      <c r="J119" s="180">
        <v>4</v>
      </c>
      <c r="K119" s="180" t="s">
        <v>539</v>
      </c>
      <c r="L119" s="180" t="s">
        <v>550</v>
      </c>
      <c r="M119" s="180" t="s">
        <v>114</v>
      </c>
    </row>
    <row r="120" spans="1:13" ht="27">
      <c r="A120" s="178" t="s">
        <v>551</v>
      </c>
      <c r="B120" s="178">
        <v>30</v>
      </c>
      <c r="C120" s="178">
        <v>13</v>
      </c>
      <c r="D120" s="178" t="s">
        <v>552</v>
      </c>
      <c r="E120" s="178" t="s">
        <v>553</v>
      </c>
      <c r="F120" s="178" t="s">
        <v>213</v>
      </c>
      <c r="H120" s="178" t="s">
        <v>554</v>
      </c>
      <c r="I120" s="178">
        <v>20</v>
      </c>
      <c r="J120" s="178">
        <v>14</v>
      </c>
      <c r="K120" s="178" t="s">
        <v>555</v>
      </c>
      <c r="L120" s="178" t="s">
        <v>556</v>
      </c>
      <c r="M120" s="178" t="s">
        <v>257</v>
      </c>
    </row>
    <row r="121" spans="1:13" ht="27">
      <c r="A121" s="178" t="s">
        <v>557</v>
      </c>
      <c r="B121" s="178">
        <v>50</v>
      </c>
      <c r="C121" s="178">
        <v>14</v>
      </c>
      <c r="D121" s="178" t="s">
        <v>553</v>
      </c>
      <c r="E121" s="178" t="s">
        <v>558</v>
      </c>
      <c r="F121" s="178" t="s">
        <v>127</v>
      </c>
      <c r="H121" s="181" t="s">
        <v>559</v>
      </c>
      <c r="I121" s="181">
        <v>20</v>
      </c>
      <c r="J121" s="181">
        <v>16</v>
      </c>
      <c r="K121" s="181" t="s">
        <v>560</v>
      </c>
      <c r="L121" s="181" t="s">
        <v>369</v>
      </c>
      <c r="M121" s="181" t="s">
        <v>561</v>
      </c>
    </row>
    <row r="122" spans="1:13" ht="36">
      <c r="A122" s="181" t="s">
        <v>562</v>
      </c>
      <c r="B122" s="181">
        <v>50</v>
      </c>
      <c r="C122" s="181">
        <v>17</v>
      </c>
      <c r="D122" s="181" t="s">
        <v>542</v>
      </c>
      <c r="E122" s="181" t="s">
        <v>563</v>
      </c>
      <c r="F122" s="181" t="s">
        <v>141</v>
      </c>
      <c r="H122" s="181" t="s">
        <v>564</v>
      </c>
      <c r="I122" s="181">
        <v>20</v>
      </c>
      <c r="J122" s="181">
        <v>20</v>
      </c>
      <c r="K122" s="181" t="s">
        <v>560</v>
      </c>
      <c r="L122" s="181" t="s">
        <v>369</v>
      </c>
      <c r="M122" s="181" t="s">
        <v>565</v>
      </c>
    </row>
    <row r="123" spans="1:13" ht="36">
      <c r="A123" s="181" t="s">
        <v>566</v>
      </c>
      <c r="B123" s="181">
        <v>60</v>
      </c>
      <c r="C123" s="181">
        <v>17</v>
      </c>
      <c r="D123" s="181" t="s">
        <v>567</v>
      </c>
      <c r="E123" s="181" t="s">
        <v>568</v>
      </c>
      <c r="F123" s="181" t="s">
        <v>127</v>
      </c>
      <c r="H123" s="181" t="s">
        <v>569</v>
      </c>
      <c r="I123" s="181">
        <v>20</v>
      </c>
      <c r="J123" s="181">
        <v>22</v>
      </c>
      <c r="K123" s="181" t="s">
        <v>560</v>
      </c>
      <c r="L123" s="181" t="s">
        <v>369</v>
      </c>
      <c r="M123" s="181" t="s">
        <v>565</v>
      </c>
    </row>
    <row r="124" spans="1:6" ht="12.75">
      <c r="A124" s="181" t="s">
        <v>570</v>
      </c>
      <c r="B124" s="181">
        <v>60</v>
      </c>
      <c r="C124" s="181">
        <v>19</v>
      </c>
      <c r="D124" s="181" t="s">
        <v>571</v>
      </c>
      <c r="E124" s="181" t="s">
        <v>572</v>
      </c>
      <c r="F124" s="181" t="s">
        <v>274</v>
      </c>
    </row>
    <row r="125" spans="1:13" ht="27">
      <c r="A125" s="181" t="s">
        <v>573</v>
      </c>
      <c r="B125" s="181">
        <v>30</v>
      </c>
      <c r="C125" s="181">
        <v>21</v>
      </c>
      <c r="D125" s="181" t="s">
        <v>574</v>
      </c>
      <c r="E125" s="181" t="s">
        <v>575</v>
      </c>
      <c r="F125" s="181" t="s">
        <v>257</v>
      </c>
      <c r="H125" s="177" t="s">
        <v>576</v>
      </c>
      <c r="I125" s="178" t="s">
        <v>577</v>
      </c>
      <c r="J125" s="178" t="s">
        <v>578</v>
      </c>
      <c r="K125" s="178" t="s">
        <v>101</v>
      </c>
      <c r="L125" s="178" t="s">
        <v>102</v>
      </c>
      <c r="M125" s="178" t="s">
        <v>579</v>
      </c>
    </row>
    <row r="126" spans="1:13" ht="27">
      <c r="A126" s="181" t="s">
        <v>580</v>
      </c>
      <c r="B126" s="181">
        <v>30</v>
      </c>
      <c r="C126" s="181">
        <v>22</v>
      </c>
      <c r="D126" s="181" t="s">
        <v>581</v>
      </c>
      <c r="E126" s="181" t="s">
        <v>582</v>
      </c>
      <c r="F126" s="181" t="s">
        <v>257</v>
      </c>
      <c r="H126" s="180" t="s">
        <v>583</v>
      </c>
      <c r="I126" s="180">
        <v>250</v>
      </c>
      <c r="J126" s="180">
        <v>4</v>
      </c>
      <c r="K126" s="180" t="s">
        <v>454</v>
      </c>
      <c r="L126" s="180" t="s">
        <v>455</v>
      </c>
      <c r="M126" s="180" t="s">
        <v>584</v>
      </c>
    </row>
    <row r="127" spans="1:13" ht="27">
      <c r="A127" s="181" t="s">
        <v>585</v>
      </c>
      <c r="B127" s="181">
        <v>50</v>
      </c>
      <c r="C127" s="181">
        <v>24</v>
      </c>
      <c r="D127" s="181" t="s">
        <v>125</v>
      </c>
      <c r="E127" s="181" t="s">
        <v>197</v>
      </c>
      <c r="F127" s="181" t="s">
        <v>197</v>
      </c>
      <c r="H127" s="180" t="s">
        <v>586</v>
      </c>
      <c r="I127" s="180">
        <v>65</v>
      </c>
      <c r="J127" s="180">
        <v>6</v>
      </c>
      <c r="K127" s="180" t="s">
        <v>587</v>
      </c>
      <c r="L127" s="180" t="s">
        <v>588</v>
      </c>
      <c r="M127" s="180" t="s">
        <v>589</v>
      </c>
    </row>
    <row r="128" spans="1:13" ht="18">
      <c r="A128" s="181" t="s">
        <v>590</v>
      </c>
      <c r="B128" s="181">
        <v>60</v>
      </c>
      <c r="C128" s="181">
        <v>26</v>
      </c>
      <c r="D128" s="181" t="s">
        <v>548</v>
      </c>
      <c r="E128" s="181" t="s">
        <v>591</v>
      </c>
      <c r="F128" s="181" t="s">
        <v>206</v>
      </c>
      <c r="H128" s="180" t="s">
        <v>592</v>
      </c>
      <c r="I128" s="180">
        <v>250</v>
      </c>
      <c r="J128" s="180">
        <v>7</v>
      </c>
      <c r="K128" s="180" t="s">
        <v>593</v>
      </c>
      <c r="L128" s="180" t="s">
        <v>594</v>
      </c>
      <c r="M128" s="180" t="s">
        <v>595</v>
      </c>
    </row>
    <row r="129" spans="8:13" ht="27">
      <c r="H129" s="180" t="s">
        <v>596</v>
      </c>
      <c r="I129" s="180">
        <v>250</v>
      </c>
      <c r="J129" s="180">
        <v>8</v>
      </c>
      <c r="K129" s="180" t="s">
        <v>597</v>
      </c>
      <c r="L129" s="180" t="s">
        <v>598</v>
      </c>
      <c r="M129" s="180" t="s">
        <v>599</v>
      </c>
    </row>
    <row r="130" spans="1:13" ht="27">
      <c r="A130" s="177" t="s">
        <v>600</v>
      </c>
      <c r="B130" s="178" t="s">
        <v>99</v>
      </c>
      <c r="C130" s="178" t="s">
        <v>100</v>
      </c>
      <c r="D130" s="178" t="s">
        <v>101</v>
      </c>
      <c r="E130" s="178" t="s">
        <v>102</v>
      </c>
      <c r="F130" s="178" t="s">
        <v>103</v>
      </c>
      <c r="H130" s="180" t="s">
        <v>601</v>
      </c>
      <c r="I130" s="180">
        <v>250</v>
      </c>
      <c r="J130" s="180">
        <v>10</v>
      </c>
      <c r="K130" s="180" t="s">
        <v>229</v>
      </c>
      <c r="L130" s="180" t="s">
        <v>602</v>
      </c>
      <c r="M130" s="180" t="s">
        <v>603</v>
      </c>
    </row>
    <row r="131" spans="1:13" ht="18">
      <c r="A131" s="180" t="s">
        <v>604</v>
      </c>
      <c r="B131" s="180">
        <v>70</v>
      </c>
      <c r="C131" s="180">
        <v>2</v>
      </c>
      <c r="D131" s="180" t="s">
        <v>605</v>
      </c>
      <c r="E131" s="180" t="s">
        <v>606</v>
      </c>
      <c r="F131" s="180" t="s">
        <v>607</v>
      </c>
      <c r="H131" s="178" t="s">
        <v>608</v>
      </c>
      <c r="I131" s="178">
        <v>250</v>
      </c>
      <c r="J131" s="178">
        <v>11</v>
      </c>
      <c r="K131" s="178" t="s">
        <v>229</v>
      </c>
      <c r="L131" s="178" t="s">
        <v>602</v>
      </c>
      <c r="M131" s="178" t="s">
        <v>609</v>
      </c>
    </row>
    <row r="132" spans="1:13" ht="18">
      <c r="A132" s="180" t="s">
        <v>610</v>
      </c>
      <c r="B132" s="180">
        <v>100</v>
      </c>
      <c r="C132" s="180">
        <v>2</v>
      </c>
      <c r="D132" s="180" t="s">
        <v>611</v>
      </c>
      <c r="E132" s="180" t="s">
        <v>612</v>
      </c>
      <c r="F132" s="180" t="s">
        <v>510</v>
      </c>
      <c r="H132" s="178" t="s">
        <v>613</v>
      </c>
      <c r="I132" s="178">
        <v>250</v>
      </c>
      <c r="J132" s="178">
        <v>12</v>
      </c>
      <c r="K132" s="178" t="s">
        <v>229</v>
      </c>
      <c r="L132" s="178" t="s">
        <v>602</v>
      </c>
      <c r="M132" s="178" t="s">
        <v>614</v>
      </c>
    </row>
    <row r="133" spans="1:13" ht="12.75">
      <c r="A133" s="180" t="s">
        <v>615</v>
      </c>
      <c r="B133" s="180">
        <v>75</v>
      </c>
      <c r="C133" s="180">
        <v>1</v>
      </c>
      <c r="D133" s="180" t="s">
        <v>616</v>
      </c>
      <c r="E133" s="180" t="s">
        <v>611</v>
      </c>
      <c r="F133" s="180" t="s">
        <v>451</v>
      </c>
      <c r="H133" s="178" t="s">
        <v>617</v>
      </c>
      <c r="I133" s="178">
        <v>250</v>
      </c>
      <c r="J133" s="178">
        <v>13</v>
      </c>
      <c r="K133" s="178" t="s">
        <v>229</v>
      </c>
      <c r="L133" s="178" t="s">
        <v>602</v>
      </c>
      <c r="M133" s="178" t="s">
        <v>618</v>
      </c>
    </row>
    <row r="134" spans="1:13" ht="18">
      <c r="A134" s="180" t="s">
        <v>619</v>
      </c>
      <c r="B134" s="180">
        <v>190</v>
      </c>
      <c r="C134" s="180">
        <v>1</v>
      </c>
      <c r="D134" s="180" t="s">
        <v>620</v>
      </c>
      <c r="E134" s="180" t="s">
        <v>605</v>
      </c>
      <c r="F134" s="180" t="s">
        <v>621</v>
      </c>
      <c r="H134" s="178" t="s">
        <v>622</v>
      </c>
      <c r="I134" s="178">
        <v>250</v>
      </c>
      <c r="J134" s="178">
        <v>13</v>
      </c>
      <c r="K134" s="178" t="s">
        <v>229</v>
      </c>
      <c r="L134" s="178" t="s">
        <v>602</v>
      </c>
      <c r="M134" s="178" t="s">
        <v>618</v>
      </c>
    </row>
    <row r="135" spans="1:13" ht="18">
      <c r="A135" s="180" t="s">
        <v>623</v>
      </c>
      <c r="B135" s="180">
        <v>180</v>
      </c>
      <c r="C135" s="180">
        <v>2</v>
      </c>
      <c r="D135" s="180" t="s">
        <v>605</v>
      </c>
      <c r="E135" s="180" t="s">
        <v>624</v>
      </c>
      <c r="F135" s="180" t="s">
        <v>625</v>
      </c>
      <c r="H135" s="178" t="s">
        <v>626</v>
      </c>
      <c r="I135" s="178">
        <v>250</v>
      </c>
      <c r="J135" s="178">
        <v>14</v>
      </c>
      <c r="K135" s="178" t="s">
        <v>597</v>
      </c>
      <c r="L135" s="178" t="s">
        <v>598</v>
      </c>
      <c r="M135" s="178" t="s">
        <v>627</v>
      </c>
    </row>
    <row r="136" spans="1:13" ht="18">
      <c r="A136" s="180" t="s">
        <v>628</v>
      </c>
      <c r="B136" s="180">
        <v>125</v>
      </c>
      <c r="C136" s="180">
        <v>2</v>
      </c>
      <c r="D136" s="180" t="s">
        <v>611</v>
      </c>
      <c r="E136" s="180" t="s">
        <v>612</v>
      </c>
      <c r="F136" s="180" t="s">
        <v>629</v>
      </c>
      <c r="H136" s="181" t="s">
        <v>630</v>
      </c>
      <c r="I136" s="181">
        <v>250</v>
      </c>
      <c r="J136" s="181">
        <v>16</v>
      </c>
      <c r="K136" s="181" t="s">
        <v>455</v>
      </c>
      <c r="L136" s="181" t="s">
        <v>631</v>
      </c>
      <c r="M136" s="181" t="s">
        <v>632</v>
      </c>
    </row>
    <row r="137" spans="1:13" ht="18">
      <c r="A137" s="180" t="s">
        <v>633</v>
      </c>
      <c r="B137" s="180">
        <v>75</v>
      </c>
      <c r="C137" s="180">
        <v>1</v>
      </c>
      <c r="D137" s="180" t="s">
        <v>616</v>
      </c>
      <c r="E137" s="180" t="s">
        <v>611</v>
      </c>
      <c r="F137" s="180" t="s">
        <v>451</v>
      </c>
      <c r="H137" s="181" t="s">
        <v>634</v>
      </c>
      <c r="I137" s="181">
        <v>250</v>
      </c>
      <c r="J137" s="181">
        <v>16</v>
      </c>
      <c r="K137" s="181" t="s">
        <v>455</v>
      </c>
      <c r="L137" s="181" t="s">
        <v>493</v>
      </c>
      <c r="M137" s="181" t="s">
        <v>632</v>
      </c>
    </row>
    <row r="138" spans="1:13" ht="18">
      <c r="A138" s="180" t="s">
        <v>635</v>
      </c>
      <c r="B138" s="180">
        <v>80</v>
      </c>
      <c r="C138" s="180">
        <v>3</v>
      </c>
      <c r="D138" s="180" t="s">
        <v>636</v>
      </c>
      <c r="E138" s="180" t="s">
        <v>637</v>
      </c>
      <c r="F138" s="180" t="s">
        <v>638</v>
      </c>
      <c r="H138" s="181" t="s">
        <v>639</v>
      </c>
      <c r="I138" s="181">
        <v>250</v>
      </c>
      <c r="J138" s="181">
        <v>16</v>
      </c>
      <c r="K138" s="181" t="s">
        <v>640</v>
      </c>
      <c r="L138" s="181" t="s">
        <v>641</v>
      </c>
      <c r="M138" s="181" t="s">
        <v>632</v>
      </c>
    </row>
    <row r="139" spans="1:13" ht="18">
      <c r="A139" s="180" t="s">
        <v>642</v>
      </c>
      <c r="B139" s="180">
        <v>80</v>
      </c>
      <c r="C139" s="180">
        <v>3</v>
      </c>
      <c r="D139" s="180" t="s">
        <v>643</v>
      </c>
      <c r="E139" s="180" t="s">
        <v>644</v>
      </c>
      <c r="F139" s="180" t="s">
        <v>638</v>
      </c>
      <c r="H139" s="181" t="s">
        <v>645</v>
      </c>
      <c r="I139" s="181">
        <v>250</v>
      </c>
      <c r="J139" s="181">
        <v>23</v>
      </c>
      <c r="K139" s="181" t="s">
        <v>229</v>
      </c>
      <c r="L139" s="181" t="s">
        <v>602</v>
      </c>
      <c r="M139" s="181" t="s">
        <v>546</v>
      </c>
    </row>
    <row r="140" spans="1:13" ht="27">
      <c r="A140" s="180" t="s">
        <v>646</v>
      </c>
      <c r="B140" s="180">
        <v>80</v>
      </c>
      <c r="C140" s="180">
        <v>3</v>
      </c>
      <c r="D140" s="180" t="s">
        <v>647</v>
      </c>
      <c r="E140" s="180" t="s">
        <v>648</v>
      </c>
      <c r="F140" s="180" t="s">
        <v>638</v>
      </c>
      <c r="H140" s="181" t="s">
        <v>649</v>
      </c>
      <c r="I140" s="181">
        <v>250</v>
      </c>
      <c r="J140" s="181">
        <v>40</v>
      </c>
      <c r="K140" s="181" t="s">
        <v>493</v>
      </c>
      <c r="L140" s="181" t="s">
        <v>650</v>
      </c>
      <c r="M140" s="181" t="s">
        <v>589</v>
      </c>
    </row>
    <row r="141" spans="1:13" ht="12.75">
      <c r="A141" s="180" t="s">
        <v>651</v>
      </c>
      <c r="B141" s="180">
        <v>80</v>
      </c>
      <c r="C141" s="180">
        <v>5</v>
      </c>
      <c r="D141" s="180" t="s">
        <v>652</v>
      </c>
      <c r="E141" s="180" t="s">
        <v>356</v>
      </c>
      <c r="F141" s="180" t="s">
        <v>653</v>
      </c>
      <c r="H141" s="318"/>
      <c r="I141" s="318"/>
      <c r="J141" s="318"/>
      <c r="K141" s="318"/>
      <c r="L141" s="318"/>
      <c r="M141" s="318"/>
    </row>
    <row r="142" spans="1:13" ht="19.5" customHeight="1">
      <c r="A142" s="180" t="s">
        <v>654</v>
      </c>
      <c r="B142" s="180">
        <v>150</v>
      </c>
      <c r="C142" s="180">
        <v>7</v>
      </c>
      <c r="D142" s="180" t="s">
        <v>655</v>
      </c>
      <c r="E142" s="180" t="s">
        <v>656</v>
      </c>
      <c r="F142" s="180" t="s">
        <v>475</v>
      </c>
      <c r="H142" s="319"/>
      <c r="I142" s="319"/>
      <c r="J142" s="319"/>
      <c r="K142" s="319"/>
      <c r="L142" s="319"/>
      <c r="M142" s="319"/>
    </row>
    <row r="143" spans="1:6" ht="12.75">
      <c r="A143" s="180" t="s">
        <v>657</v>
      </c>
      <c r="B143" s="180">
        <v>120</v>
      </c>
      <c r="C143" s="180">
        <v>8</v>
      </c>
      <c r="D143" s="180" t="s">
        <v>319</v>
      </c>
      <c r="E143" s="180" t="s">
        <v>658</v>
      </c>
      <c r="F143" s="180" t="s">
        <v>181</v>
      </c>
    </row>
    <row r="144" spans="1:12" ht="21">
      <c r="A144" s="180" t="s">
        <v>659</v>
      </c>
      <c r="B144" s="180">
        <v>80</v>
      </c>
      <c r="C144" s="180">
        <v>9</v>
      </c>
      <c r="D144" s="180" t="s">
        <v>660</v>
      </c>
      <c r="E144" s="180" t="s">
        <v>661</v>
      </c>
      <c r="F144" s="180" t="s">
        <v>662</v>
      </c>
      <c r="H144" s="193" t="s">
        <v>663</v>
      </c>
      <c r="I144" s="193" t="s">
        <v>664</v>
      </c>
      <c r="J144" s="193" t="s">
        <v>665</v>
      </c>
      <c r="K144" s="193" t="s">
        <v>666</v>
      </c>
      <c r="L144" s="194"/>
    </row>
    <row r="145" spans="1:12" ht="12.75">
      <c r="A145" s="180" t="s">
        <v>667</v>
      </c>
      <c r="B145" s="180">
        <v>80</v>
      </c>
      <c r="C145" s="180">
        <v>9</v>
      </c>
      <c r="D145" s="180" t="s">
        <v>192</v>
      </c>
      <c r="E145" s="180" t="s">
        <v>245</v>
      </c>
      <c r="F145" s="180" t="s">
        <v>662</v>
      </c>
      <c r="H145" s="195"/>
      <c r="I145" s="195"/>
      <c r="J145" s="195"/>
      <c r="K145" s="195"/>
      <c r="L145" s="194"/>
    </row>
    <row r="146" spans="1:12" ht="33.75">
      <c r="A146" s="178" t="s">
        <v>668</v>
      </c>
      <c r="B146" s="178">
        <v>80</v>
      </c>
      <c r="C146" s="178">
        <v>12</v>
      </c>
      <c r="D146" s="178" t="s">
        <v>319</v>
      </c>
      <c r="E146" s="178" t="s">
        <v>658</v>
      </c>
      <c r="F146" s="178" t="s">
        <v>110</v>
      </c>
      <c r="H146" s="196" t="s">
        <v>669</v>
      </c>
      <c r="I146" s="195"/>
      <c r="J146" s="195" t="s">
        <v>670</v>
      </c>
      <c r="K146" s="195"/>
      <c r="L146" s="194"/>
    </row>
    <row r="147" spans="1:6" ht="18">
      <c r="A147" s="178" t="s">
        <v>671</v>
      </c>
      <c r="B147" s="178">
        <v>150</v>
      </c>
      <c r="C147" s="178">
        <v>13</v>
      </c>
      <c r="D147" s="178" t="s">
        <v>185</v>
      </c>
      <c r="E147" s="178" t="s">
        <v>672</v>
      </c>
      <c r="F147" s="178" t="s">
        <v>246</v>
      </c>
    </row>
    <row r="148" spans="1:6" ht="12.75">
      <c r="A148" s="178" t="s">
        <v>673</v>
      </c>
      <c r="B148" s="178">
        <v>150</v>
      </c>
      <c r="C148" s="178">
        <v>14</v>
      </c>
      <c r="D148" s="178" t="s">
        <v>356</v>
      </c>
      <c r="E148" s="178" t="s">
        <v>319</v>
      </c>
      <c r="F148" s="178" t="s">
        <v>674</v>
      </c>
    </row>
    <row r="149" spans="1:6" ht="18">
      <c r="A149" s="178" t="s">
        <v>675</v>
      </c>
      <c r="B149" s="178">
        <v>150</v>
      </c>
      <c r="C149" s="178">
        <v>14</v>
      </c>
      <c r="D149" s="178" t="s">
        <v>356</v>
      </c>
      <c r="E149" s="178" t="s">
        <v>319</v>
      </c>
      <c r="F149" s="178" t="s">
        <v>674</v>
      </c>
    </row>
    <row r="150" spans="1:6" ht="12.75">
      <c r="A150" s="181" t="s">
        <v>676</v>
      </c>
      <c r="B150" s="181">
        <v>150</v>
      </c>
      <c r="C150" s="181">
        <v>15</v>
      </c>
      <c r="D150" s="181" t="s">
        <v>660</v>
      </c>
      <c r="E150" s="181" t="s">
        <v>661</v>
      </c>
      <c r="F150" s="181" t="s">
        <v>409</v>
      </c>
    </row>
    <row r="151" spans="1:6" ht="27">
      <c r="A151" s="181" t="s">
        <v>677</v>
      </c>
      <c r="B151" s="181">
        <v>150</v>
      </c>
      <c r="C151" s="181">
        <v>16</v>
      </c>
      <c r="D151" s="181" t="s">
        <v>678</v>
      </c>
      <c r="E151" s="181" t="s">
        <v>679</v>
      </c>
      <c r="F151" s="181" t="s">
        <v>249</v>
      </c>
    </row>
    <row r="152" spans="1:6" ht="27">
      <c r="A152" s="181" t="s">
        <v>680</v>
      </c>
      <c r="B152" s="181">
        <v>150</v>
      </c>
      <c r="C152" s="181">
        <v>17</v>
      </c>
      <c r="D152" s="181" t="s">
        <v>405</v>
      </c>
      <c r="E152" s="181" t="s">
        <v>681</v>
      </c>
      <c r="F152" s="181" t="s">
        <v>662</v>
      </c>
    </row>
    <row r="153" spans="1:6" ht="12.75">
      <c r="A153" s="181" t="s">
        <v>682</v>
      </c>
      <c r="B153" s="181">
        <v>150</v>
      </c>
      <c r="C153" s="181">
        <v>17</v>
      </c>
      <c r="D153" s="181" t="s">
        <v>319</v>
      </c>
      <c r="E153" s="181" t="s">
        <v>658</v>
      </c>
      <c r="F153" s="181" t="s">
        <v>662</v>
      </c>
    </row>
    <row r="154" spans="1:6" ht="12.75">
      <c r="A154" s="181" t="s">
        <v>683</v>
      </c>
      <c r="B154" s="181">
        <v>150</v>
      </c>
      <c r="C154" s="181">
        <v>22</v>
      </c>
      <c r="D154" s="181" t="s">
        <v>684</v>
      </c>
      <c r="E154" s="181" t="s">
        <v>685</v>
      </c>
      <c r="F154" s="181" t="s">
        <v>264</v>
      </c>
    </row>
    <row r="155" spans="1:6" ht="18">
      <c r="A155" s="181" t="s">
        <v>686</v>
      </c>
      <c r="B155" s="181">
        <v>150</v>
      </c>
      <c r="C155" s="181">
        <v>26</v>
      </c>
      <c r="D155" s="181" t="s">
        <v>687</v>
      </c>
      <c r="E155" s="181" t="s">
        <v>688</v>
      </c>
      <c r="F155" s="181" t="s">
        <v>689</v>
      </c>
    </row>
    <row r="160" ht="27" customHeight="1"/>
    <row r="170" ht="23.25" customHeight="1"/>
    <row r="177" ht="32.25" customHeight="1"/>
    <row r="181" ht="32.25" customHeight="1"/>
  </sheetData>
  <sheetProtection password="D56B" sheet="1" objects="1" scenarios="1"/>
  <mergeCells count="88">
    <mergeCell ref="F116:F117"/>
    <mergeCell ref="H141:M141"/>
    <mergeCell ref="H142:M142"/>
    <mergeCell ref="B116:B117"/>
    <mergeCell ref="C116:C117"/>
    <mergeCell ref="D116:D117"/>
    <mergeCell ref="E116:E117"/>
    <mergeCell ref="K105:K106"/>
    <mergeCell ref="M105:M106"/>
    <mergeCell ref="B107:B108"/>
    <mergeCell ref="C107:C108"/>
    <mergeCell ref="D107:D108"/>
    <mergeCell ref="E107:E108"/>
    <mergeCell ref="F107:F108"/>
    <mergeCell ref="F104:F105"/>
    <mergeCell ref="H105:H106"/>
    <mergeCell ref="I105:I106"/>
    <mergeCell ref="J105:J106"/>
    <mergeCell ref="B104:B105"/>
    <mergeCell ref="C104:C105"/>
    <mergeCell ref="D104:D105"/>
    <mergeCell ref="E104:E105"/>
    <mergeCell ref="M101:M102"/>
    <mergeCell ref="H103:H104"/>
    <mergeCell ref="I103:I104"/>
    <mergeCell ref="J103:J104"/>
    <mergeCell ref="K103:K104"/>
    <mergeCell ref="M103:M104"/>
    <mergeCell ref="H101:H102"/>
    <mergeCell ref="I101:I102"/>
    <mergeCell ref="J101:J102"/>
    <mergeCell ref="K101:K102"/>
    <mergeCell ref="M96:M97"/>
    <mergeCell ref="H98:H99"/>
    <mergeCell ref="I98:I99"/>
    <mergeCell ref="J98:J99"/>
    <mergeCell ref="K98:K99"/>
    <mergeCell ref="M98:M99"/>
    <mergeCell ref="H96:H97"/>
    <mergeCell ref="I96:I97"/>
    <mergeCell ref="J96:J97"/>
    <mergeCell ref="K96:K97"/>
    <mergeCell ref="H84:M84"/>
    <mergeCell ref="H94:H95"/>
    <mergeCell ref="I94:I95"/>
    <mergeCell ref="J94:J95"/>
    <mergeCell ref="K94:K95"/>
    <mergeCell ref="M94:M95"/>
    <mergeCell ref="M65:M67"/>
    <mergeCell ref="I72:I73"/>
    <mergeCell ref="J72:J73"/>
    <mergeCell ref="K72:K73"/>
    <mergeCell ref="L72:L73"/>
    <mergeCell ref="M72:M73"/>
    <mergeCell ref="I65:I67"/>
    <mergeCell ref="J65:J67"/>
    <mergeCell ref="K65:K67"/>
    <mergeCell ref="L65:L67"/>
    <mergeCell ref="M60:M61"/>
    <mergeCell ref="I62:I63"/>
    <mergeCell ref="J62:J63"/>
    <mergeCell ref="K62:K63"/>
    <mergeCell ref="L62:L63"/>
    <mergeCell ref="M62:M63"/>
    <mergeCell ref="I60:I61"/>
    <mergeCell ref="J60:J61"/>
    <mergeCell ref="K60:K61"/>
    <mergeCell ref="L60:L61"/>
    <mergeCell ref="M54:M55"/>
    <mergeCell ref="I58:I59"/>
    <mergeCell ref="J58:J59"/>
    <mergeCell ref="K58:K59"/>
    <mergeCell ref="L58:L59"/>
    <mergeCell ref="M58:M59"/>
    <mergeCell ref="I54:I55"/>
    <mergeCell ref="J54:J55"/>
    <mergeCell ref="K54:K55"/>
    <mergeCell ref="L54:L55"/>
    <mergeCell ref="M42:M43"/>
    <mergeCell ref="I52:I53"/>
    <mergeCell ref="J52:J53"/>
    <mergeCell ref="K52:K53"/>
    <mergeCell ref="L52:L53"/>
    <mergeCell ref="M52:M53"/>
    <mergeCell ref="I42:I43"/>
    <mergeCell ref="J42:J43"/>
    <mergeCell ref="K42:K43"/>
    <mergeCell ref="L42:L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A Barham</dc:creator>
  <cp:keywords/>
  <dc:description/>
  <cp:lastModifiedBy> </cp:lastModifiedBy>
  <cp:lastPrinted>2005-01-26T18:00:27Z</cp:lastPrinted>
  <dcterms:created xsi:type="dcterms:W3CDTF">2005-01-13T22:54:02Z</dcterms:created>
  <dcterms:modified xsi:type="dcterms:W3CDTF">2005-06-09T21:45:15Z</dcterms:modified>
  <cp:category/>
  <cp:version/>
  <cp:contentType/>
  <cp:contentStatus/>
</cp:coreProperties>
</file>